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64011"/>
  <bookViews>
    <workbookView xWindow="0" yWindow="0" windowWidth="20490" windowHeight="7665" tabRatio="810"/>
  </bookViews>
  <sheets>
    <sheet name="Enerji Dönüşümü" sheetId="3" r:id="rId1"/>
    <sheet name="Doymuş-Sıvı Faz" sheetId="13" state="hidden" r:id="rId2"/>
    <sheet name="Kızgın Buhar" sheetId="14" state="hidden" r:id="rId3"/>
    <sheet name="Doymuş-Buhar Fazı" sheetId="12" state="hidden" r:id="rId4"/>
    <sheet name="DB2" sheetId="15" state="hidden" r:id="rId5"/>
    <sheet name="DS2" sheetId="16" state="hidden" r:id="rId6"/>
  </sheets>
  <definedNames>
    <definedName name="Seçini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3" l="1"/>
  <c r="H21" i="13" l="1"/>
  <c r="G25" i="13" s="1"/>
  <c r="G27" i="13" l="1"/>
  <c r="H25" i="13"/>
  <c r="J25" i="13"/>
  <c r="H27" i="13" l="1"/>
  <c r="I27" i="13" s="1"/>
  <c r="I25" i="13"/>
  <c r="K25" i="13"/>
  <c r="K27" i="13" l="1"/>
  <c r="H22" i="13" s="1"/>
  <c r="H10" i="16" l="1"/>
  <c r="H9" i="15"/>
  <c r="G13" i="15" s="1"/>
  <c r="G14" i="16" l="1"/>
  <c r="G17" i="15"/>
  <c r="G15" i="15"/>
  <c r="H13" i="15"/>
  <c r="J13" i="15"/>
  <c r="Q3" i="14"/>
  <c r="L13" i="14" s="1"/>
  <c r="P3" i="14"/>
  <c r="G16" i="16" l="1"/>
  <c r="H14" i="16"/>
  <c r="J14" i="16"/>
  <c r="H17" i="15"/>
  <c r="I17" i="15" s="1"/>
  <c r="H15" i="15"/>
  <c r="I15" i="15" s="1"/>
  <c r="I13" i="15"/>
  <c r="L23" i="14"/>
  <c r="L27" i="14"/>
  <c r="L35" i="14"/>
  <c r="L14" i="14"/>
  <c r="L16" i="14"/>
  <c r="L20" i="14"/>
  <c r="L24" i="14"/>
  <c r="L28" i="14"/>
  <c r="L32" i="14"/>
  <c r="L36" i="14"/>
  <c r="L7" i="14"/>
  <c r="L11" i="14"/>
  <c r="L15" i="14"/>
  <c r="L18" i="14"/>
  <c r="L22" i="14"/>
  <c r="L26" i="14"/>
  <c r="L30" i="14"/>
  <c r="L34" i="14"/>
  <c r="L5" i="14"/>
  <c r="L9" i="14"/>
  <c r="L19" i="14"/>
  <c r="L31" i="14"/>
  <c r="L6" i="14"/>
  <c r="L10" i="14"/>
  <c r="L17" i="14"/>
  <c r="L21" i="14"/>
  <c r="L25" i="14"/>
  <c r="L29" i="14"/>
  <c r="L33" i="14"/>
  <c r="L37" i="14"/>
  <c r="L8" i="14"/>
  <c r="L12" i="14"/>
  <c r="M37" i="14"/>
  <c r="M36" i="14"/>
  <c r="M35" i="14"/>
  <c r="M33" i="14"/>
  <c r="M34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Q5" i="14"/>
  <c r="M11" i="14"/>
  <c r="M10" i="14"/>
  <c r="M9" i="14"/>
  <c r="M8" i="14"/>
  <c r="M7" i="14"/>
  <c r="M6" i="14"/>
  <c r="M5" i="14"/>
  <c r="H16" i="16" l="1"/>
  <c r="I16" i="16" s="1"/>
  <c r="I14" i="16"/>
  <c r="K14" i="16" s="1"/>
  <c r="K17" i="15"/>
  <c r="J10" i="15" s="1"/>
  <c r="K13" i="15"/>
  <c r="K15" i="15"/>
  <c r="H10" i="15" s="1"/>
  <c r="R3" i="14"/>
  <c r="K16" i="16" l="1"/>
  <c r="H11" i="16" s="1"/>
  <c r="H9" i="12" l="1"/>
  <c r="G13" i="12" s="1"/>
  <c r="H13" i="12" l="1"/>
  <c r="H17" i="12" s="1"/>
  <c r="I17" i="12" s="1"/>
  <c r="G17" i="12"/>
  <c r="J13" i="12"/>
  <c r="G15" i="12"/>
  <c r="H15" i="12" l="1"/>
  <c r="I15" i="12" s="1"/>
  <c r="I13" i="12"/>
  <c r="K17" i="12" s="1"/>
  <c r="J10" i="12" s="1"/>
  <c r="H10" i="13" s="1"/>
  <c r="G14" i="13" l="1"/>
  <c r="J14" i="13" s="1"/>
  <c r="K15" i="12"/>
  <c r="H10" i="12" s="1"/>
  <c r="K13" i="12"/>
  <c r="H14" i="13" l="1"/>
  <c r="G16" i="13"/>
  <c r="I14" i="13" l="1"/>
  <c r="H16" i="13"/>
  <c r="I16" i="13" s="1"/>
  <c r="K14" i="13" l="1"/>
  <c r="K16" i="13"/>
  <c r="H11" i="13" s="1"/>
  <c r="I43" i="3" l="1"/>
  <c r="K43" i="3" s="1"/>
  <c r="M43" i="3" s="1"/>
  <c r="O43" i="3" s="1"/>
  <c r="I42" i="3"/>
  <c r="I41" i="3"/>
  <c r="K41" i="3" s="1"/>
  <c r="M41" i="3" s="1"/>
  <c r="O41" i="3" s="1"/>
  <c r="I40" i="3"/>
  <c r="K40" i="3" s="1"/>
  <c r="M40" i="3" s="1"/>
  <c r="O40" i="3" s="1"/>
  <c r="I39" i="3"/>
  <c r="K39" i="3" s="1"/>
  <c r="M39" i="3" s="1"/>
  <c r="O39" i="3" s="1"/>
  <c r="I38" i="3"/>
  <c r="I37" i="3"/>
  <c r="K37" i="3" s="1"/>
  <c r="M37" i="3" s="1"/>
  <c r="O37" i="3" s="1"/>
  <c r="I36" i="3"/>
  <c r="K36" i="3" s="1"/>
  <c r="M36" i="3" s="1"/>
  <c r="O36" i="3" s="1"/>
  <c r="I35" i="3"/>
  <c r="K35" i="3" s="1"/>
  <c r="M35" i="3" s="1"/>
  <c r="O35" i="3" s="1"/>
  <c r="I34" i="3"/>
  <c r="I33" i="3"/>
  <c r="K33" i="3" s="1"/>
  <c r="M33" i="3" s="1"/>
  <c r="O33" i="3" s="1"/>
  <c r="I32" i="3"/>
  <c r="K32" i="3" s="1"/>
  <c r="M32" i="3" s="1"/>
  <c r="O32" i="3" s="1"/>
  <c r="I31" i="3"/>
  <c r="K31" i="3" s="1"/>
  <c r="M31" i="3" s="1"/>
  <c r="O31" i="3" s="1"/>
  <c r="I30" i="3"/>
  <c r="I29" i="3"/>
  <c r="K29" i="3" s="1"/>
  <c r="M29" i="3" s="1"/>
  <c r="O29" i="3" s="1"/>
  <c r="I28" i="3"/>
  <c r="K28" i="3" s="1"/>
  <c r="M28" i="3" s="1"/>
  <c r="O28" i="3" s="1"/>
  <c r="I27" i="3"/>
  <c r="K27" i="3" s="1"/>
  <c r="M27" i="3" s="1"/>
  <c r="O27" i="3" s="1"/>
  <c r="I26" i="3"/>
  <c r="I25" i="3"/>
  <c r="K25" i="3" s="1"/>
  <c r="M25" i="3" s="1"/>
  <c r="O25" i="3" s="1"/>
  <c r="I24" i="3"/>
  <c r="K24" i="3" s="1"/>
  <c r="M24" i="3" s="1"/>
  <c r="O24" i="3" s="1"/>
  <c r="I23" i="3"/>
  <c r="K23" i="3" s="1"/>
  <c r="M23" i="3" s="1"/>
  <c r="O23" i="3" s="1"/>
  <c r="I22" i="3"/>
  <c r="I21" i="3"/>
  <c r="K21" i="3" s="1"/>
  <c r="M21" i="3" s="1"/>
  <c r="O21" i="3" s="1"/>
  <c r="I20" i="3"/>
  <c r="K20" i="3" s="1"/>
  <c r="M20" i="3" s="1"/>
  <c r="O20" i="3" s="1"/>
  <c r="I19" i="3"/>
  <c r="K19" i="3" s="1"/>
  <c r="M19" i="3" s="1"/>
  <c r="O19" i="3" s="1"/>
  <c r="I18" i="3"/>
  <c r="I17" i="3"/>
  <c r="K17" i="3" s="1"/>
  <c r="M17" i="3" s="1"/>
  <c r="O17" i="3" s="1"/>
  <c r="I16" i="3"/>
  <c r="K16" i="3" s="1"/>
  <c r="M16" i="3" s="1"/>
  <c r="O16" i="3" s="1"/>
  <c r="I15" i="3"/>
  <c r="K15" i="3" s="1"/>
  <c r="M15" i="3" s="1"/>
  <c r="O15" i="3" s="1"/>
  <c r="I14" i="3"/>
  <c r="I13" i="3"/>
  <c r="K13" i="3" s="1"/>
  <c r="M13" i="3" s="1"/>
  <c r="O13" i="3" s="1"/>
  <c r="I12" i="3"/>
  <c r="K12" i="3" s="1"/>
  <c r="M12" i="3" s="1"/>
  <c r="O12" i="3" s="1"/>
  <c r="I11" i="3"/>
  <c r="K11" i="3" s="1"/>
  <c r="M11" i="3" s="1"/>
  <c r="O11" i="3" s="1"/>
  <c r="I10" i="3"/>
  <c r="I9" i="3"/>
  <c r="K9" i="3" s="1"/>
  <c r="M9" i="3" s="1"/>
  <c r="O9" i="3" s="1"/>
  <c r="I8" i="3"/>
  <c r="K8" i="3" s="1"/>
  <c r="M8" i="3" s="1"/>
  <c r="O8" i="3" s="1"/>
  <c r="I7" i="3"/>
  <c r="K7" i="3" s="1"/>
  <c r="M7" i="3" s="1"/>
  <c r="O7" i="3" s="1"/>
  <c r="I6" i="3"/>
  <c r="K6" i="3" s="1"/>
  <c r="M6" i="3" s="1"/>
  <c r="O6" i="3" s="1"/>
  <c r="I5" i="3"/>
  <c r="K5" i="3" s="1"/>
  <c r="K10" i="3" l="1"/>
  <c r="M10" i="3" s="1"/>
  <c r="O10" i="3" s="1"/>
  <c r="K14" i="3"/>
  <c r="M14" i="3" s="1"/>
  <c r="O14" i="3" s="1"/>
  <c r="K18" i="3"/>
  <c r="M18" i="3" s="1"/>
  <c r="O18" i="3" s="1"/>
  <c r="K22" i="3"/>
  <c r="M22" i="3" s="1"/>
  <c r="O22" i="3" s="1"/>
  <c r="K26" i="3"/>
  <c r="M26" i="3" s="1"/>
  <c r="O26" i="3" s="1"/>
  <c r="K30" i="3"/>
  <c r="M30" i="3" s="1"/>
  <c r="O30" i="3" s="1"/>
  <c r="K34" i="3"/>
  <c r="M34" i="3" s="1"/>
  <c r="O34" i="3" s="1"/>
  <c r="K38" i="3"/>
  <c r="M38" i="3" s="1"/>
  <c r="O38" i="3" s="1"/>
  <c r="K42" i="3"/>
  <c r="M42" i="3" s="1"/>
  <c r="O42" i="3" s="1"/>
  <c r="M5" i="3"/>
  <c r="I44" i="3"/>
  <c r="K44" i="3" l="1"/>
  <c r="O5" i="3"/>
  <c r="O44" i="3" s="1"/>
  <c r="M44" i="3"/>
  <c r="R9" i="13" l="1"/>
  <c r="Q14" i="13" s="1"/>
  <c r="R9" i="16"/>
  <c r="Q14" i="16" s="1"/>
  <c r="T14" i="16" l="1"/>
  <c r="R14" i="16"/>
  <c r="Q16" i="16"/>
  <c r="Q18" i="16"/>
  <c r="Q18" i="13"/>
  <c r="R14" i="13"/>
  <c r="T14" i="13"/>
  <c r="Q16" i="13"/>
  <c r="S14" i="13" l="1"/>
  <c r="R16" i="13"/>
  <c r="R18" i="13"/>
  <c r="S18" i="13" s="1"/>
  <c r="R16" i="16"/>
  <c r="R18" i="16"/>
  <c r="S18" i="16" s="1"/>
  <c r="S14" i="16"/>
  <c r="U14" i="16" s="1"/>
  <c r="U16" i="16" l="1"/>
  <c r="R10" i="16" s="1"/>
  <c r="U18" i="16"/>
  <c r="R11" i="16" s="1"/>
  <c r="U18" i="13"/>
  <c r="R11" i="13" s="1"/>
  <c r="U16" i="13"/>
  <c r="R10" i="13" s="1"/>
  <c r="U14" i="13"/>
</calcChain>
</file>

<file path=xl/comments1.xml><?xml version="1.0" encoding="utf-8"?>
<comments xmlns="http://schemas.openxmlformats.org/spreadsheetml/2006/main">
  <authors>
    <author>Yazar</author>
  </authors>
  <commentList>
    <comment ref="L41" authorId="0" shapeId="0">
      <text>
        <r>
          <rPr>
            <b/>
            <sz val="9"/>
            <color indexed="81"/>
            <rFont val="Tahoma"/>
            <family val="2"/>
            <charset val="162"/>
          </rPr>
          <t>İletim ve Dağıtım kayıpları dikkate alınmıştır.</t>
        </r>
      </text>
    </comment>
  </commentList>
</comments>
</file>

<file path=xl/sharedStrings.xml><?xml version="1.0" encoding="utf-8"?>
<sst xmlns="http://schemas.openxmlformats.org/spreadsheetml/2006/main" count="4223" uniqueCount="100">
  <si>
    <t>kWh</t>
  </si>
  <si>
    <t>Taşkömürü</t>
  </si>
  <si>
    <t>Kok Kömürü</t>
  </si>
  <si>
    <t>Briket</t>
  </si>
  <si>
    <t>Linyit teshin ve sanayi</t>
  </si>
  <si>
    <t>Linyit santral</t>
  </si>
  <si>
    <t>Elbistan Linyiti</t>
  </si>
  <si>
    <t>Petrokok</t>
  </si>
  <si>
    <t>Prina</t>
  </si>
  <si>
    <t>Talaş</t>
  </si>
  <si>
    <t>Kabuk</t>
  </si>
  <si>
    <t>Grafit</t>
  </si>
  <si>
    <t>Kok tozu</t>
  </si>
  <si>
    <t>Maden</t>
  </si>
  <si>
    <t>Asfaltit</t>
  </si>
  <si>
    <t>Odun</t>
  </si>
  <si>
    <t>Hayvan ve Bitki Artığı</t>
  </si>
  <si>
    <t>Ham Petrol</t>
  </si>
  <si>
    <t>Fuel Oil No: 4</t>
  </si>
  <si>
    <t>Fuel Oil No: 5</t>
  </si>
  <si>
    <t>0.920 Kg/lt</t>
  </si>
  <si>
    <t>Fuel Oil No: 6</t>
  </si>
  <si>
    <t>0.940 Kg/lt</t>
  </si>
  <si>
    <t>Motorin</t>
  </si>
  <si>
    <t>0.830 Kg/lt</t>
  </si>
  <si>
    <t>Benzin</t>
  </si>
  <si>
    <t>0.735 Kg/lt</t>
  </si>
  <si>
    <t>Gazyağı</t>
  </si>
  <si>
    <t>0.780 Kg/lt</t>
  </si>
  <si>
    <t>Siyah Likör</t>
  </si>
  <si>
    <t>Nafta</t>
  </si>
  <si>
    <r>
      <t>m</t>
    </r>
    <r>
      <rPr>
        <vertAlign val="superscript"/>
        <sz val="10"/>
        <rFont val="Times New Roman"/>
        <family val="1"/>
      </rPr>
      <t>3</t>
    </r>
  </si>
  <si>
    <t>Doğal Gaz</t>
  </si>
  <si>
    <t>0.670 Kg/m³</t>
  </si>
  <si>
    <t>Kok Gazı</t>
  </si>
  <si>
    <t>0.490 Kg/m³</t>
  </si>
  <si>
    <t xml:space="preserve">Yüksek Fırın Gazı </t>
  </si>
  <si>
    <t>Yüksek Fırın Gazı</t>
  </si>
  <si>
    <t xml:space="preserve">1.290 Kg/m³ </t>
  </si>
  <si>
    <t>Çelikhane Gazı</t>
  </si>
  <si>
    <t>Rafineri Gazı</t>
  </si>
  <si>
    <t>Asetilen</t>
  </si>
  <si>
    <t>Propan</t>
  </si>
  <si>
    <t>LPG</t>
  </si>
  <si>
    <t xml:space="preserve">2.477 Kg/m³ </t>
  </si>
  <si>
    <t>Elektrik</t>
  </si>
  <si>
    <t>Hidrolik</t>
  </si>
  <si>
    <t>Jeotermal</t>
  </si>
  <si>
    <t xml:space="preserve">TOTAL </t>
  </si>
  <si>
    <t>Miktar</t>
  </si>
  <si>
    <t>ENERJİ DÖNÜŞÜMÜ TABLOSU</t>
  </si>
  <si>
    <t>Ton</t>
  </si>
  <si>
    <t>Yakıt</t>
  </si>
  <si>
    <t>Yoğunluk</t>
  </si>
  <si>
    <t>Alt Isıl Değeri
[kcal/Birim]</t>
  </si>
  <si>
    <t>Birim</t>
  </si>
  <si>
    <t>Dönüşüm Faktörü
[Birim - TEP]</t>
  </si>
  <si>
    <t>TEP</t>
  </si>
  <si>
    <t>Dönüşüm Faktörü
[TEP - kWh]</t>
  </si>
  <si>
    <t>Primer Enerji
[kWh]</t>
  </si>
  <si>
    <t>Emisyon Dönüşüm Faktörü
[kg CO2eş / kWh]</t>
  </si>
  <si>
    <t>Enerji Tüketimi Kaynaklı Emisyon Salımı
[kg CO2eş]</t>
  </si>
  <si>
    <t>Seçiniz</t>
  </si>
  <si>
    <t>Buhar Fazı Data</t>
  </si>
  <si>
    <t>Sıcaklık (C)</t>
  </si>
  <si>
    <t>Basınç (bar)</t>
  </si>
  <si>
    <t>Enthalpi (kJ/kg)</t>
  </si>
  <si>
    <t>Faz</t>
  </si>
  <si>
    <t>vapor</t>
  </si>
  <si>
    <t>Sıvı Faz Data</t>
  </si>
  <si>
    <t>Phase</t>
  </si>
  <si>
    <t>liquid</t>
  </si>
  <si>
    <t>Basınç</t>
  </si>
  <si>
    <t>Sıcaklık</t>
  </si>
  <si>
    <t>Entalpi</t>
  </si>
  <si>
    <r>
      <t>X</t>
    </r>
    <r>
      <rPr>
        <vertAlign val="subscript"/>
        <sz val="10"/>
        <rFont val="Arial"/>
        <family val="2"/>
        <charset val="162"/>
      </rPr>
      <t>1</t>
    </r>
  </si>
  <si>
    <r>
      <t>X</t>
    </r>
    <r>
      <rPr>
        <vertAlign val="subscript"/>
        <sz val="10"/>
        <rFont val="Arial"/>
        <family val="2"/>
        <charset val="162"/>
      </rPr>
      <t>2</t>
    </r>
  </si>
  <si>
    <t>X Fark</t>
  </si>
  <si>
    <r>
      <t>X</t>
    </r>
    <r>
      <rPr>
        <vertAlign val="subscript"/>
        <sz val="10"/>
        <rFont val="Arial"/>
        <family val="2"/>
        <charset val="162"/>
      </rPr>
      <t>1</t>
    </r>
    <r>
      <rPr>
        <sz val="10"/>
        <rFont val="Arial"/>
        <family val="2"/>
        <charset val="162"/>
      </rPr>
      <t xml:space="preserve"> 'den  X 'e</t>
    </r>
  </si>
  <si>
    <t>İnterpolasyon</t>
  </si>
  <si>
    <r>
      <t>Y</t>
    </r>
    <r>
      <rPr>
        <vertAlign val="subscript"/>
        <sz val="10"/>
        <rFont val="Arial"/>
        <family val="2"/>
        <charset val="162"/>
      </rPr>
      <t>1</t>
    </r>
  </si>
  <si>
    <r>
      <t>Y</t>
    </r>
    <r>
      <rPr>
        <vertAlign val="subscript"/>
        <sz val="10"/>
        <rFont val="Arial"/>
        <family val="2"/>
        <charset val="162"/>
      </rPr>
      <t>2</t>
    </r>
  </si>
  <si>
    <t>Y Fark</t>
  </si>
  <si>
    <t>Z1</t>
  </si>
  <si>
    <t>Z2</t>
  </si>
  <si>
    <t>Z Fark</t>
  </si>
  <si>
    <t>X1</t>
  </si>
  <si>
    <t>X2</t>
  </si>
  <si>
    <t>X1 'den  X 'e</t>
  </si>
  <si>
    <t>Y1</t>
  </si>
  <si>
    <t>Y2</t>
  </si>
  <si>
    <t>Basınç
[Bar]</t>
  </si>
  <si>
    <t>Sıcaklık (x)
[C]</t>
  </si>
  <si>
    <t>Entalpi (y)
[kcal/kg]</t>
  </si>
  <si>
    <t>Basınç (Bar)</t>
  </si>
  <si>
    <t>Entalpi (kcal/kg)</t>
  </si>
  <si>
    <t>Sıcaklık ( C )</t>
  </si>
  <si>
    <t>UYARI MESAJI :</t>
  </si>
  <si>
    <t>Ulusal Primer Enerji Dönüşüm Faktörü</t>
  </si>
  <si>
    <t>Not: Sarı renkli hücrelere orijinal birim değerini giriniz.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</si>
</sst>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0"/>
    <numFmt numFmtId="165" formatCode="#,##0.0000"/>
    <numFmt numFmtId="166" formatCode="0.000"/>
    <numFmt numFmtId="167" formatCode="0.000000"/>
    <numFmt numFmtId="168" formatCode="0.0000"/>
    <numFmt numFmtId="169" formatCode="#,##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name val="Arial"/>
      <family val="2"/>
    </font>
    <font>
      <sz val="10"/>
      <color indexed="10"/>
      <name val="Times New Roman"/>
      <family val="1"/>
    </font>
    <font>
      <sz val="10"/>
      <name val="Times New Roman"/>
      <family val="1"/>
    </font>
    <font>
      <sz val="10"/>
      <color indexed="17"/>
      <name val="Arial"/>
      <family val="2"/>
    </font>
    <font>
      <vertAlign val="superscript"/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  <charset val="162"/>
    </font>
    <font>
      <b/>
      <sz val="10"/>
      <color indexed="12"/>
      <name val="Arial"/>
      <family val="2"/>
    </font>
    <font>
      <b/>
      <sz val="9"/>
      <color indexed="81"/>
      <name val="Tahoma"/>
      <family val="2"/>
      <charset val="162"/>
    </font>
    <font>
      <sz val="10"/>
      <color rgb="FFFF0000"/>
      <name val="Times New Roman"/>
      <family val="1"/>
    </font>
    <font>
      <sz val="1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11"/>
      <name val="Arial Narrow"/>
      <family val="2"/>
    </font>
    <font>
      <sz val="11"/>
      <name val="Arial Narrow"/>
      <family val="2"/>
      <charset val="162"/>
    </font>
    <font>
      <b/>
      <sz val="11"/>
      <name val="Arial Narrow"/>
      <family val="2"/>
      <charset val="162"/>
    </font>
    <font>
      <b/>
      <sz val="10"/>
      <name val="Arial"/>
      <family val="2"/>
      <charset val="162"/>
    </font>
    <font>
      <vertAlign val="subscript"/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3" fillId="0" borderId="0" xfId="0" applyFont="1"/>
    <xf numFmtId="0" fontId="5" fillId="5" borderId="1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166" fontId="7" fillId="0" borderId="12" xfId="0" applyNumberFormat="1" applyFont="1" applyBorder="1" applyAlignment="1" applyProtection="1">
      <alignment horizontal="center" vertical="top" wrapText="1"/>
    </xf>
    <xf numFmtId="165" fontId="8" fillId="0" borderId="13" xfId="0" applyNumberFormat="1" applyFont="1" applyBorder="1" applyProtection="1"/>
    <xf numFmtId="166" fontId="7" fillId="0" borderId="14" xfId="0" applyNumberFormat="1" applyFont="1" applyBorder="1" applyAlignment="1" applyProtection="1">
      <alignment horizontal="center" vertical="top" wrapText="1"/>
    </xf>
    <xf numFmtId="165" fontId="8" fillId="0" borderId="12" xfId="0" applyNumberFormat="1" applyFont="1" applyBorder="1" applyProtection="1"/>
    <xf numFmtId="166" fontId="11" fillId="0" borderId="0" xfId="1" applyNumberFormat="1" applyFont="1" applyAlignment="1">
      <alignment horizontal="center" vertical="center"/>
    </xf>
    <xf numFmtId="165" fontId="8" fillId="0" borderId="15" xfId="0" applyNumberFormat="1" applyFont="1" applyBorder="1" applyProtection="1"/>
    <xf numFmtId="165" fontId="8" fillId="0" borderId="16" xfId="0" applyNumberFormat="1" applyFont="1" applyBorder="1" applyProtection="1"/>
    <xf numFmtId="165" fontId="12" fillId="0" borderId="11" xfId="0" applyNumberFormat="1" applyFont="1" applyBorder="1"/>
    <xf numFmtId="0" fontId="0" fillId="7" borderId="11" xfId="0" applyFill="1" applyBorder="1"/>
    <xf numFmtId="165" fontId="12" fillId="0" borderId="17" xfId="0" applyNumberFormat="1" applyFont="1" applyBorder="1"/>
    <xf numFmtId="166" fontId="0" fillId="0" borderId="0" xfId="0" applyNumberFormat="1"/>
    <xf numFmtId="166" fontId="14" fillId="0" borderId="12" xfId="0" applyNumberFormat="1" applyFont="1" applyBorder="1" applyAlignment="1" applyProtection="1">
      <alignment horizontal="center" vertical="top" wrapText="1"/>
    </xf>
    <xf numFmtId="0" fontId="15" fillId="0" borderId="0" xfId="0" applyFont="1"/>
    <xf numFmtId="166" fontId="15" fillId="0" borderId="0" xfId="0" applyNumberFormat="1" applyFont="1"/>
    <xf numFmtId="168" fontId="15" fillId="0" borderId="0" xfId="0" applyNumberFormat="1" applyFont="1" applyFill="1"/>
    <xf numFmtId="2" fontId="15" fillId="0" borderId="0" xfId="0" applyNumberFormat="1" applyFont="1"/>
    <xf numFmtId="0" fontId="16" fillId="0" borderId="0" xfId="0" applyFont="1" applyAlignment="1"/>
    <xf numFmtId="0" fontId="17" fillId="0" borderId="0" xfId="0" applyFont="1"/>
    <xf numFmtId="166" fontId="18" fillId="0" borderId="18" xfId="0" applyNumberFormat="1" applyFont="1" applyBorder="1" applyAlignment="1">
      <alignment horizontal="center" wrapText="1"/>
    </xf>
    <xf numFmtId="2" fontId="18" fillId="0" borderId="18" xfId="0" applyNumberFormat="1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166" fontId="15" fillId="0" borderId="18" xfId="0" applyNumberFormat="1" applyFont="1" applyBorder="1" applyAlignment="1">
      <alignment horizontal="right" wrapText="1"/>
    </xf>
    <xf numFmtId="2" fontId="15" fillId="0" borderId="18" xfId="0" applyNumberFormat="1" applyFont="1" applyBorder="1" applyAlignment="1">
      <alignment horizontal="right" wrapText="1"/>
    </xf>
    <xf numFmtId="0" fontId="15" fillId="0" borderId="18" xfId="0" applyFont="1" applyBorder="1" applyAlignment="1">
      <alignment horizontal="right" wrapText="1"/>
    </xf>
    <xf numFmtId="166" fontId="15" fillId="11" borderId="18" xfId="0" applyNumberFormat="1" applyFont="1" applyFill="1" applyBorder="1" applyAlignment="1">
      <alignment horizontal="right" wrapText="1"/>
    </xf>
    <xf numFmtId="2" fontId="15" fillId="11" borderId="18" xfId="0" applyNumberFormat="1" applyFont="1" applyFill="1" applyBorder="1" applyAlignment="1">
      <alignment horizontal="right" wrapText="1"/>
    </xf>
    <xf numFmtId="0" fontId="15" fillId="11" borderId="18" xfId="0" applyFont="1" applyFill="1" applyBorder="1" applyAlignment="1">
      <alignment horizontal="right" wrapText="1"/>
    </xf>
    <xf numFmtId="168" fontId="15" fillId="10" borderId="0" xfId="0" applyNumberFormat="1" applyFont="1" applyFill="1"/>
    <xf numFmtId="0" fontId="19" fillId="0" borderId="0" xfId="0" applyFont="1"/>
    <xf numFmtId="169" fontId="19" fillId="0" borderId="0" xfId="0" applyNumberFormat="1" applyFont="1"/>
    <xf numFmtId="165" fontId="19" fillId="0" borderId="0" xfId="0" applyNumberFormat="1" applyFont="1"/>
    <xf numFmtId="4" fontId="19" fillId="0" borderId="0" xfId="0" applyNumberFormat="1" applyFont="1"/>
    <xf numFmtId="0" fontId="19" fillId="0" borderId="0" xfId="0" applyFont="1" applyAlignment="1">
      <alignment horizontal="center"/>
    </xf>
    <xf numFmtId="0" fontId="20" fillId="0" borderId="18" xfId="0" applyFont="1" applyBorder="1" applyAlignment="1">
      <alignment horizontal="center" wrapText="1"/>
    </xf>
    <xf numFmtId="169" fontId="19" fillId="0" borderId="18" xfId="0" applyNumberFormat="1" applyFont="1" applyBorder="1" applyAlignment="1">
      <alignment wrapText="1"/>
    </xf>
    <xf numFmtId="165" fontId="19" fillId="0" borderId="18" xfId="0" applyNumberFormat="1" applyFont="1" applyBorder="1" applyAlignment="1">
      <alignment wrapText="1"/>
    </xf>
    <xf numFmtId="4" fontId="19" fillId="0" borderId="18" xfId="0" applyNumberFormat="1" applyFont="1" applyBorder="1" applyAlignment="1">
      <alignment wrapText="1"/>
    </xf>
    <xf numFmtId="0" fontId="19" fillId="0" borderId="18" xfId="0" applyFont="1" applyBorder="1" applyAlignment="1">
      <alignment horizontal="center" wrapText="1"/>
    </xf>
    <xf numFmtId="169" fontId="19" fillId="11" borderId="18" xfId="0" applyNumberFormat="1" applyFont="1" applyFill="1" applyBorder="1" applyAlignment="1">
      <alignment wrapText="1"/>
    </xf>
    <xf numFmtId="165" fontId="19" fillId="11" borderId="18" xfId="0" applyNumberFormat="1" applyFont="1" applyFill="1" applyBorder="1" applyAlignment="1">
      <alignment wrapText="1"/>
    </xf>
    <xf numFmtId="4" fontId="19" fillId="11" borderId="18" xfId="0" applyNumberFormat="1" applyFont="1" applyFill="1" applyBorder="1" applyAlignment="1">
      <alignment wrapText="1"/>
    </xf>
    <xf numFmtId="0" fontId="19" fillId="11" borderId="18" xfId="0" applyFont="1" applyFill="1" applyBorder="1" applyAlignment="1">
      <alignment horizontal="center" wrapText="1"/>
    </xf>
    <xf numFmtId="0" fontId="0" fillId="4" borderId="0" xfId="0" applyFill="1"/>
    <xf numFmtId="4" fontId="0" fillId="0" borderId="0" xfId="0" applyNumberFormat="1"/>
    <xf numFmtId="4" fontId="0" fillId="0" borderId="0" xfId="0" applyNumberFormat="1" applyAlignment="1">
      <alignment horizontal="right"/>
    </xf>
    <xf numFmtId="168" fontId="18" fillId="10" borderId="18" xfId="0" applyNumberFormat="1" applyFont="1" applyFill="1" applyBorder="1" applyAlignment="1">
      <alignment horizontal="center" wrapText="1"/>
    </xf>
    <xf numFmtId="168" fontId="15" fillId="10" borderId="18" xfId="0" applyNumberFormat="1" applyFont="1" applyFill="1" applyBorder="1" applyAlignment="1">
      <alignment horizontal="right" wrapText="1"/>
    </xf>
    <xf numFmtId="0" fontId="2" fillId="13" borderId="19" xfId="0" applyFont="1" applyFill="1" applyBorder="1"/>
    <xf numFmtId="2" fontId="0" fillId="3" borderId="19" xfId="0" applyNumberFormat="1" applyFill="1" applyBorder="1"/>
    <xf numFmtId="2" fontId="21" fillId="13" borderId="19" xfId="0" applyNumberFormat="1" applyFont="1" applyFill="1" applyBorder="1"/>
    <xf numFmtId="0" fontId="2" fillId="12" borderId="19" xfId="0" applyFont="1" applyFill="1" applyBorder="1" applyAlignment="1">
      <alignment horizontal="center"/>
    </xf>
    <xf numFmtId="0" fontId="0" fillId="12" borderId="19" xfId="0" applyFill="1" applyBorder="1"/>
    <xf numFmtId="2" fontId="0" fillId="12" borderId="19" xfId="0" applyNumberFormat="1" applyFill="1" applyBorder="1"/>
    <xf numFmtId="0" fontId="2" fillId="12" borderId="19" xfId="0" applyFont="1" applyFill="1" applyBorder="1"/>
    <xf numFmtId="168" fontId="15" fillId="14" borderId="18" xfId="0" applyNumberFormat="1" applyFont="1" applyFill="1" applyBorder="1" applyAlignment="1">
      <alignment horizontal="right" wrapText="1"/>
    </xf>
    <xf numFmtId="0" fontId="21" fillId="12" borderId="19" xfId="0" applyFont="1" applyFill="1" applyBorder="1"/>
    <xf numFmtId="0" fontId="22" fillId="12" borderId="19" xfId="0" applyFont="1" applyFill="1" applyBorder="1"/>
    <xf numFmtId="0" fontId="15" fillId="0" borderId="20" xfId="0" applyFont="1" applyBorder="1"/>
    <xf numFmtId="0" fontId="19" fillId="0" borderId="20" xfId="0" applyFont="1" applyBorder="1"/>
    <xf numFmtId="0" fontId="19" fillId="9" borderId="20" xfId="0" applyFont="1" applyFill="1" applyBorder="1"/>
    <xf numFmtId="2" fontId="19" fillId="9" borderId="20" xfId="0" applyNumberFormat="1" applyFont="1" applyFill="1" applyBorder="1"/>
    <xf numFmtId="0" fontId="2" fillId="13" borderId="21" xfId="0" applyFont="1" applyFill="1" applyBorder="1"/>
    <xf numFmtId="2" fontId="21" fillId="13" borderId="21" xfId="0" applyNumberFormat="1" applyFont="1" applyFill="1" applyBorder="1"/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Border="1" applyAlignment="1">
      <alignment horizontal="center" vertical="center"/>
    </xf>
    <xf numFmtId="166" fontId="0" fillId="0" borderId="0" xfId="0" applyNumberFormat="1" applyBorder="1"/>
    <xf numFmtId="166" fontId="0" fillId="0" borderId="7" xfId="0" applyNumberFormat="1" applyBorder="1"/>
    <xf numFmtId="166" fontId="0" fillId="0" borderId="8" xfId="0" applyNumberFormat="1" applyBorder="1" applyAlignment="1">
      <alignment horizontal="center" vertical="center"/>
    </xf>
    <xf numFmtId="166" fontId="0" fillId="0" borderId="9" xfId="0" applyNumberFormat="1" applyBorder="1"/>
    <xf numFmtId="166" fontId="0" fillId="0" borderId="10" xfId="0" applyNumberFormat="1" applyBorder="1"/>
    <xf numFmtId="166" fontId="0" fillId="0" borderId="3" xfId="0" applyNumberFormat="1" applyFill="1" applyBorder="1" applyAlignment="1">
      <alignment horizontal="center" vertical="center"/>
    </xf>
    <xf numFmtId="166" fontId="0" fillId="0" borderId="4" xfId="0" applyNumberFormat="1" applyFill="1" applyBorder="1"/>
    <xf numFmtId="166" fontId="0" fillId="0" borderId="6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66" fontId="0" fillId="8" borderId="1" xfId="0" applyNumberFormat="1" applyFill="1" applyBorder="1" applyAlignment="1">
      <alignment horizontal="center" vertical="center" wrapText="1"/>
    </xf>
    <xf numFmtId="166" fontId="0" fillId="8" borderId="11" xfId="0" applyNumberFormat="1" applyFill="1" applyBorder="1" applyAlignment="1">
      <alignment horizontal="center" vertical="center" wrapText="1"/>
    </xf>
    <xf numFmtId="166" fontId="0" fillId="8" borderId="2" xfId="0" applyNumberFormat="1" applyFill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15" borderId="19" xfId="0" applyFill="1" applyBorder="1" applyAlignment="1">
      <alignment horizontal="right"/>
    </xf>
    <xf numFmtId="0" fontId="23" fillId="2" borderId="0" xfId="0" applyFont="1" applyFill="1" applyAlignment="1">
      <alignment horizontal="right"/>
    </xf>
    <xf numFmtId="4" fontId="0" fillId="0" borderId="19" xfId="0" applyNumberFormat="1" applyBorder="1"/>
    <xf numFmtId="4" fontId="0" fillId="3" borderId="19" xfId="0" applyNumberFormat="1" applyFill="1" applyBorder="1" applyAlignment="1">
      <alignment horizontal="right"/>
    </xf>
    <xf numFmtId="0" fontId="5" fillId="5" borderId="2" xfId="0" applyFont="1" applyFill="1" applyBorder="1" applyAlignment="1">
      <alignment horizontal="center" vertical="center" wrapText="1"/>
    </xf>
    <xf numFmtId="0" fontId="0" fillId="7" borderId="2" xfId="0" applyFill="1" applyBorder="1"/>
    <xf numFmtId="0" fontId="5" fillId="5" borderId="1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 wrapText="1"/>
    </xf>
    <xf numFmtId="4" fontId="6" fillId="6" borderId="19" xfId="0" applyNumberFormat="1" applyFont="1" applyFill="1" applyBorder="1" applyAlignment="1" applyProtection="1">
      <alignment horizontal="right" vertical="top" wrapText="1"/>
      <protection locked="0"/>
    </xf>
    <xf numFmtId="0" fontId="7" fillId="0" borderId="19" xfId="0" applyFont="1" applyBorder="1" applyAlignment="1" applyProtection="1">
      <alignment horizontal="left" vertical="top" wrapText="1"/>
    </xf>
    <xf numFmtId="0" fontId="7" fillId="0" borderId="19" xfId="0" applyFont="1" applyBorder="1" applyAlignment="1" applyProtection="1">
      <alignment horizontal="center" vertical="center" wrapText="1"/>
    </xf>
    <xf numFmtId="4" fontId="7" fillId="0" borderId="19" xfId="0" applyNumberFormat="1" applyFont="1" applyBorder="1" applyAlignment="1" applyProtection="1">
      <alignment horizontal="right" vertical="top" wrapText="1"/>
    </xf>
    <xf numFmtId="164" fontId="7" fillId="0" borderId="19" xfId="0" applyNumberFormat="1" applyFont="1" applyBorder="1" applyAlignment="1" applyProtection="1">
      <alignment horizontal="center" vertical="top" wrapText="1"/>
    </xf>
    <xf numFmtId="165" fontId="8" fillId="0" borderId="19" xfId="0" applyNumberFormat="1" applyFont="1" applyBorder="1" applyProtection="1"/>
    <xf numFmtId="167" fontId="7" fillId="0" borderId="19" xfId="0" applyNumberFormat="1" applyFont="1" applyBorder="1" applyAlignment="1" applyProtection="1">
      <alignment horizontal="center" vertical="top" wrapText="1"/>
    </xf>
    <xf numFmtId="167" fontId="10" fillId="0" borderId="19" xfId="0" applyNumberFormat="1" applyFont="1" applyBorder="1" applyAlignment="1" applyProtection="1">
      <alignment horizontal="center" vertical="top" wrapText="1"/>
    </xf>
    <xf numFmtId="165" fontId="12" fillId="0" borderId="19" xfId="0" applyNumberFormat="1" applyFont="1" applyBorder="1"/>
    <xf numFmtId="4" fontId="6" fillId="3" borderId="19" xfId="0" applyNumberFormat="1" applyFont="1" applyFill="1" applyBorder="1" applyAlignment="1" applyProtection="1">
      <alignment horizontal="right" vertical="top" wrapText="1"/>
      <protection locked="0"/>
    </xf>
    <xf numFmtId="0" fontId="7" fillId="3" borderId="19" xfId="0" applyFont="1" applyFill="1" applyBorder="1" applyAlignment="1" applyProtection="1">
      <alignment horizontal="left" vertical="top" wrapText="1"/>
    </xf>
    <xf numFmtId="0" fontId="7" fillId="3" borderId="19" xfId="0" applyFont="1" applyFill="1" applyBorder="1" applyAlignment="1" applyProtection="1">
      <alignment horizontal="center" vertical="center" wrapText="1"/>
    </xf>
    <xf numFmtId="4" fontId="7" fillId="3" borderId="19" xfId="0" applyNumberFormat="1" applyFont="1" applyFill="1" applyBorder="1" applyAlignment="1" applyProtection="1">
      <alignment horizontal="right" vertical="top" wrapText="1"/>
    </xf>
    <xf numFmtId="164" fontId="7" fillId="3" borderId="19" xfId="0" applyNumberFormat="1" applyFont="1" applyFill="1" applyBorder="1" applyAlignment="1" applyProtection="1">
      <alignment horizontal="center" vertical="top" wrapText="1"/>
    </xf>
    <xf numFmtId="165" fontId="8" fillId="3" borderId="19" xfId="0" applyNumberFormat="1" applyFont="1" applyFill="1" applyBorder="1" applyProtection="1"/>
    <xf numFmtId="167" fontId="10" fillId="3" borderId="19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right"/>
    </xf>
    <xf numFmtId="0" fontId="19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6CC98"/>
      <color rgb="FFFF7C80"/>
      <color rgb="FFF42414"/>
      <color rgb="FFD0847E"/>
      <color rgb="FF72ECF2"/>
      <color rgb="FFAC92A7"/>
      <color rgb="FF433340"/>
      <color rgb="FF6072FA"/>
      <color rgb="FFD2F57B"/>
      <color rgb="FFEF81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0,1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2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6105861767279084E-2"/>
                  <c:y val="0.513472222222222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Buhar'!$C$2:$C$17</c:f>
              <c:numCache>
                <c:formatCode>0.000</c:formatCode>
                <c:ptCount val="16"/>
                <c:pt idx="0">
                  <c:v>45.8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600</c:v>
                </c:pt>
                <c:pt idx="12">
                  <c:v>700</c:v>
                </c:pt>
                <c:pt idx="13">
                  <c:v>800</c:v>
                </c:pt>
                <c:pt idx="14">
                  <c:v>900</c:v>
                </c:pt>
                <c:pt idx="15">
                  <c:v>1000</c:v>
                </c:pt>
              </c:numCache>
            </c:numRef>
          </c:xVal>
          <c:yVal>
            <c:numRef>
              <c:f>'Kızgın Buhar'!$D$2:$D$17</c:f>
              <c:numCache>
                <c:formatCode>0.000</c:formatCode>
                <c:ptCount val="16"/>
                <c:pt idx="0">
                  <c:v>617.27185857620645</c:v>
                </c:pt>
                <c:pt idx="1">
                  <c:v>619.20688007644526</c:v>
                </c:pt>
                <c:pt idx="2">
                  <c:v>642.02102245580511</c:v>
                </c:pt>
                <c:pt idx="3">
                  <c:v>664.83516483516485</c:v>
                </c:pt>
                <c:pt idx="4">
                  <c:v>687.91208791208794</c:v>
                </c:pt>
                <c:pt idx="5">
                  <c:v>711.2756808408983</c:v>
                </c:pt>
                <c:pt idx="6">
                  <c:v>734.99761108456755</c:v>
                </c:pt>
                <c:pt idx="7">
                  <c:v>759.07787864309603</c:v>
                </c:pt>
                <c:pt idx="8">
                  <c:v>783.54037267080753</c:v>
                </c:pt>
                <c:pt idx="9">
                  <c:v>808.40898232202585</c:v>
                </c:pt>
                <c:pt idx="10">
                  <c:v>833.65981844242708</c:v>
                </c:pt>
                <c:pt idx="11">
                  <c:v>885.4037267080746</c:v>
                </c:pt>
                <c:pt idx="12">
                  <c:v>938.81987577639757</c:v>
                </c:pt>
                <c:pt idx="13">
                  <c:v>993.93215480172012</c:v>
                </c:pt>
                <c:pt idx="14">
                  <c:v>1050.7166746297182</c:v>
                </c:pt>
                <c:pt idx="15">
                  <c:v>1109.1256569517441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38-4644-90A5-1CC03D214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906559"/>
        <c:axId val="2085894495"/>
      </c:scatterChart>
      <c:valAx>
        <c:axId val="2085906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894495"/>
        <c:crosses val="autoZero"/>
        <c:crossBetween val="midCat"/>
      </c:valAx>
      <c:valAx>
        <c:axId val="2085894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9065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10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6308071553948841E-4"/>
                  <c:y val="0.4129715762273901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Buhar'!$C$129:$C$141</c:f>
              <c:numCache>
                <c:formatCode>0.000</c:formatCode>
                <c:ptCount val="13"/>
                <c:pt idx="0">
                  <c:v>179.9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600</c:v>
                </c:pt>
                <c:pt idx="9">
                  <c:v>700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</c:numCache>
            </c:numRef>
          </c:xVal>
          <c:yVal>
            <c:numRef>
              <c:f>'Kızgın Buhar'!$D$129:$D$141</c:f>
              <c:numCache>
                <c:formatCode>0.000</c:formatCode>
                <c:ptCount val="13"/>
                <c:pt idx="0">
                  <c:v>663.42570473005253</c:v>
                </c:pt>
                <c:pt idx="1">
                  <c:v>675.65695174390828</c:v>
                </c:pt>
                <c:pt idx="2">
                  <c:v>703.08170090778788</c:v>
                </c:pt>
                <c:pt idx="3">
                  <c:v>729.0014333492594</c:v>
                </c:pt>
                <c:pt idx="4">
                  <c:v>754.46727185857617</c:v>
                </c:pt>
                <c:pt idx="5">
                  <c:v>779.8614429049212</c:v>
                </c:pt>
                <c:pt idx="6">
                  <c:v>805.37505972288591</c:v>
                </c:pt>
                <c:pt idx="7">
                  <c:v>831.12756808408983</c:v>
                </c:pt>
                <c:pt idx="8">
                  <c:v>883.56426182513133</c:v>
                </c:pt>
                <c:pt idx="9">
                  <c:v>937.43430482560916</c:v>
                </c:pt>
                <c:pt idx="10">
                  <c:v>992.857142857143</c:v>
                </c:pt>
                <c:pt idx="11">
                  <c:v>1049.8805542283803</c:v>
                </c:pt>
                <c:pt idx="12">
                  <c:v>1108.4328714763496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C9-4916-976C-00F62FF2A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3599"/>
        <c:axId val="147228175"/>
      </c:scatterChart>
      <c:valAx>
        <c:axId val="1472235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228175"/>
        <c:crosses val="autoZero"/>
        <c:crossBetween val="midCat"/>
      </c:valAx>
      <c:valAx>
        <c:axId val="147228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2235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12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6438243336737718E-2"/>
                  <c:y val="0.408976377952755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Buhar'!$C$142:$C$154</c:f>
              <c:numCache>
                <c:formatCode>0.000</c:formatCode>
                <c:ptCount val="13"/>
                <c:pt idx="0">
                  <c:v>188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600</c:v>
                </c:pt>
                <c:pt idx="9">
                  <c:v>700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</c:numCache>
            </c:numRef>
          </c:xVal>
          <c:yVal>
            <c:numRef>
              <c:f>'Kızgın Buhar'!$D$142:$D$154</c:f>
              <c:numCache>
                <c:formatCode>0.000</c:formatCode>
                <c:ptCount val="13"/>
                <c:pt idx="0">
                  <c:v>665.00238891543233</c:v>
                </c:pt>
                <c:pt idx="1">
                  <c:v>672.74247491638789</c:v>
                </c:pt>
                <c:pt idx="2">
                  <c:v>701.29001433349254</c:v>
                </c:pt>
                <c:pt idx="3">
                  <c:v>727.73530817009089</c:v>
                </c:pt>
                <c:pt idx="4">
                  <c:v>753.51170568561872</c:v>
                </c:pt>
                <c:pt idx="5">
                  <c:v>779.09698996655527</c:v>
                </c:pt>
                <c:pt idx="6">
                  <c:v>804.75394171046344</c:v>
                </c:pt>
                <c:pt idx="7">
                  <c:v>830.60200668896323</c:v>
                </c:pt>
                <c:pt idx="8">
                  <c:v>883.18203535594841</c:v>
                </c:pt>
                <c:pt idx="9">
                  <c:v>937.14763497372201</c:v>
                </c:pt>
                <c:pt idx="10">
                  <c:v>992.64214046822735</c:v>
                </c:pt>
                <c:pt idx="11">
                  <c:v>1049.6894409937888</c:v>
                </c:pt>
                <c:pt idx="12">
                  <c:v>1108.31342570473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0C-476C-81F6-50C58DA6E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8591"/>
        <c:axId val="147229007"/>
      </c:scatterChart>
      <c:valAx>
        <c:axId val="147228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229007"/>
        <c:crosses val="autoZero"/>
        <c:crossBetween val="midCat"/>
      </c:valAx>
      <c:valAx>
        <c:axId val="147229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228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14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5920313419942005E-2"/>
                  <c:y val="0.398477690288713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Buhar'!$C$155:$C$167</c:f>
              <c:numCache>
                <c:formatCode>0.000</c:formatCode>
                <c:ptCount val="13"/>
                <c:pt idx="0">
                  <c:v>195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600</c:v>
                </c:pt>
                <c:pt idx="9">
                  <c:v>700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</c:numCache>
            </c:numRef>
          </c:xVal>
          <c:yVal>
            <c:numRef>
              <c:f>'Kızgın Buhar'!$D$155:$D$167</c:f>
              <c:numCache>
                <c:formatCode>0.000</c:formatCode>
                <c:ptCount val="13"/>
                <c:pt idx="0">
                  <c:v>666.22073578595325</c:v>
                </c:pt>
                <c:pt idx="1">
                  <c:v>669.61299569995219</c:v>
                </c:pt>
                <c:pt idx="2">
                  <c:v>699.45054945054949</c:v>
                </c:pt>
                <c:pt idx="3">
                  <c:v>726.44529383659824</c:v>
                </c:pt>
                <c:pt idx="4">
                  <c:v>752.53225035833725</c:v>
                </c:pt>
                <c:pt idx="5">
                  <c:v>778.33253702818922</c:v>
                </c:pt>
                <c:pt idx="6">
                  <c:v>804.13282369804108</c:v>
                </c:pt>
                <c:pt idx="7">
                  <c:v>830.10033444816054</c:v>
                </c:pt>
                <c:pt idx="8">
                  <c:v>882.79980888676539</c:v>
                </c:pt>
                <c:pt idx="9">
                  <c:v>936.86096512183462</c:v>
                </c:pt>
                <c:pt idx="10">
                  <c:v>992.42713807931204</c:v>
                </c:pt>
                <c:pt idx="11">
                  <c:v>1049.5222169135213</c:v>
                </c:pt>
                <c:pt idx="12">
                  <c:v>1108.1700907787865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4D-472C-BA31-225A8D4D6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3317279"/>
        <c:axId val="2023320191"/>
      </c:scatterChart>
      <c:valAx>
        <c:axId val="2023317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3320191"/>
        <c:crosses val="autoZero"/>
        <c:crossBetween val="midCat"/>
      </c:valAx>
      <c:valAx>
        <c:axId val="20233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3317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16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1661417322834645E-2"/>
                  <c:y val="0.402635658914728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Buhar'!$C$168:$C$180</c:f>
              <c:numCache>
                <c:formatCode>0.000</c:formatCode>
                <c:ptCount val="13"/>
                <c:pt idx="0">
                  <c:v>201.4</c:v>
                </c:pt>
                <c:pt idx="1">
                  <c:v>225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600</c:v>
                </c:pt>
                <c:pt idx="9">
                  <c:v>700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</c:numCache>
            </c:numRef>
          </c:xVal>
          <c:yVal>
            <c:numRef>
              <c:f>'Kızgın Buhar'!$D$168:$D$180</c:f>
              <c:numCache>
                <c:formatCode>0.000</c:formatCode>
                <c:ptCount val="13"/>
                <c:pt idx="0">
                  <c:v>667.1763019589107</c:v>
                </c:pt>
                <c:pt idx="1">
                  <c:v>682.70425226946975</c:v>
                </c:pt>
                <c:pt idx="2">
                  <c:v>697.53941710463448</c:v>
                </c:pt>
                <c:pt idx="3">
                  <c:v>725.13139034878168</c:v>
                </c:pt>
                <c:pt idx="4">
                  <c:v>751.55279503105589</c:v>
                </c:pt>
                <c:pt idx="5">
                  <c:v>777.56808408982329</c:v>
                </c:pt>
                <c:pt idx="6">
                  <c:v>803.51170568561872</c:v>
                </c:pt>
                <c:pt idx="7">
                  <c:v>829.57477305303394</c:v>
                </c:pt>
                <c:pt idx="8">
                  <c:v>882.44147157190639</c:v>
                </c:pt>
                <c:pt idx="9">
                  <c:v>936.57429526994747</c:v>
                </c:pt>
                <c:pt idx="10">
                  <c:v>992.18824653607271</c:v>
                </c:pt>
                <c:pt idx="11">
                  <c:v>1049.3549928332538</c:v>
                </c:pt>
                <c:pt idx="12">
                  <c:v>1108.0267558528428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5D-4249-B98F-4BB918169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68079"/>
        <c:axId val="146766415"/>
      </c:scatterChart>
      <c:valAx>
        <c:axId val="146768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6415"/>
        <c:crosses val="autoZero"/>
        <c:crossBetween val="midCat"/>
      </c:valAx>
      <c:valAx>
        <c:axId val="146766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8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18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1731401221906085E-2"/>
                  <c:y val="0.4181395348837209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Buhar'!$C$181:$C$193</c:f>
              <c:numCache>
                <c:formatCode>0.000</c:formatCode>
                <c:ptCount val="13"/>
                <c:pt idx="0">
                  <c:v>207.1</c:v>
                </c:pt>
                <c:pt idx="1">
                  <c:v>225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600</c:v>
                </c:pt>
                <c:pt idx="9">
                  <c:v>700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</c:numCache>
            </c:numRef>
          </c:xVal>
          <c:yVal>
            <c:numRef>
              <c:f>'Kızgın Buhar'!$D$181:$D$193</c:f>
              <c:numCache>
                <c:formatCode>0.000</c:formatCode>
                <c:ptCount val="13"/>
                <c:pt idx="0">
                  <c:v>667.91686574295272</c:v>
                </c:pt>
                <c:pt idx="1">
                  <c:v>680.17200191113227</c:v>
                </c:pt>
                <c:pt idx="2">
                  <c:v>695.58050645007165</c:v>
                </c:pt>
                <c:pt idx="3">
                  <c:v>723.81748686096512</c:v>
                </c:pt>
                <c:pt idx="4">
                  <c:v>750.54945054945063</c:v>
                </c:pt>
                <c:pt idx="5">
                  <c:v>776.77974199713333</c:v>
                </c:pt>
                <c:pt idx="6">
                  <c:v>802.89058767319636</c:v>
                </c:pt>
                <c:pt idx="7">
                  <c:v>829.04921165790734</c:v>
                </c:pt>
                <c:pt idx="8">
                  <c:v>882.05924510272337</c:v>
                </c:pt>
                <c:pt idx="9">
                  <c:v>936.31151457238423</c:v>
                </c:pt>
                <c:pt idx="10">
                  <c:v>991.97324414715706</c:v>
                </c:pt>
                <c:pt idx="11">
                  <c:v>1049.1877687529861</c:v>
                </c:pt>
                <c:pt idx="12">
                  <c:v>1107.8834209268994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44-48F1-A992-06E934CE2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0831775"/>
        <c:axId val="2020826783"/>
      </c:scatterChart>
      <c:valAx>
        <c:axId val="20208317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0826783"/>
        <c:crosses val="autoZero"/>
        <c:crossBetween val="midCat"/>
      </c:valAx>
      <c:valAx>
        <c:axId val="2020826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08317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20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3439195100612424E-2"/>
                  <c:y val="0.3979282868525896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Buhar'!$C$194:$C$206</c:f>
              <c:numCache>
                <c:formatCode>0.000</c:formatCode>
                <c:ptCount val="13"/>
                <c:pt idx="0">
                  <c:v>212.4</c:v>
                </c:pt>
                <c:pt idx="1">
                  <c:v>225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600</c:v>
                </c:pt>
                <c:pt idx="9">
                  <c:v>700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</c:numCache>
            </c:numRef>
          </c:xVal>
          <c:yVal>
            <c:numRef>
              <c:f>'Kızgın Buhar'!$D$194:$D$206</c:f>
              <c:numCache>
                <c:formatCode>0.000</c:formatCode>
                <c:ptCount val="13"/>
                <c:pt idx="0">
                  <c:v>668.49020544672726</c:v>
                </c:pt>
                <c:pt idx="1">
                  <c:v>677.52030578117535</c:v>
                </c:pt>
                <c:pt idx="2">
                  <c:v>693.54992833253698</c:v>
                </c:pt>
                <c:pt idx="3">
                  <c:v>722.45580506450074</c:v>
                </c:pt>
                <c:pt idx="4">
                  <c:v>749.56999522216915</c:v>
                </c:pt>
                <c:pt idx="5">
                  <c:v>775.99139990444348</c:v>
                </c:pt>
                <c:pt idx="6">
                  <c:v>802.24558050644998</c:v>
                </c:pt>
                <c:pt idx="7">
                  <c:v>828.52365026278062</c:v>
                </c:pt>
                <c:pt idx="8">
                  <c:v>881.67701863354034</c:v>
                </c:pt>
                <c:pt idx="9">
                  <c:v>936.02484472049684</c:v>
                </c:pt>
                <c:pt idx="10">
                  <c:v>991.75824175824175</c:v>
                </c:pt>
                <c:pt idx="11">
                  <c:v>1048.9966555183948</c:v>
                </c:pt>
                <c:pt idx="12">
                  <c:v>1107.7400860009557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CF-4BAA-A7D5-C20341B25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5679"/>
        <c:axId val="147229839"/>
      </c:scatterChart>
      <c:valAx>
        <c:axId val="147225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229839"/>
        <c:crosses val="autoZero"/>
        <c:crossBetween val="midCat"/>
      </c:valAx>
      <c:valAx>
        <c:axId val="14722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2256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25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4806444173557803E-2"/>
                  <c:y val="0.390978723404255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Buhar'!$C$207:$C$218</c:f>
              <c:numCache>
                <c:formatCode>0.000</c:formatCode>
                <c:ptCount val="12"/>
                <c:pt idx="0">
                  <c:v>224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800</c:v>
                </c:pt>
                <c:pt idx="10">
                  <c:v>900</c:v>
                </c:pt>
                <c:pt idx="11">
                  <c:v>1000</c:v>
                </c:pt>
              </c:numCache>
            </c:numRef>
          </c:xVal>
          <c:yVal>
            <c:numRef>
              <c:f>'Kızgın Buhar'!$D$207:$D$218</c:f>
              <c:numCache>
                <c:formatCode>0.000</c:formatCode>
                <c:ptCount val="12"/>
                <c:pt idx="0">
                  <c:v>669.35021500238895</c:v>
                </c:pt>
                <c:pt idx="1">
                  <c:v>688.22264691829912</c:v>
                </c:pt>
                <c:pt idx="2">
                  <c:v>718.96798853320593</c:v>
                </c:pt>
                <c:pt idx="3">
                  <c:v>747.01385570950788</c:v>
                </c:pt>
                <c:pt idx="4">
                  <c:v>774.03248924988054</c:v>
                </c:pt>
                <c:pt idx="5">
                  <c:v>800.66889632107018</c:v>
                </c:pt>
                <c:pt idx="6">
                  <c:v>827.20974677496417</c:v>
                </c:pt>
                <c:pt idx="7">
                  <c:v>880.74534161490692</c:v>
                </c:pt>
                <c:pt idx="8">
                  <c:v>935.30817009077873</c:v>
                </c:pt>
                <c:pt idx="9">
                  <c:v>991.20879120879113</c:v>
                </c:pt>
                <c:pt idx="10">
                  <c:v>1048.5666507405638</c:v>
                </c:pt>
                <c:pt idx="11">
                  <c:v>1107.4056378404205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79-4B86-91DA-334DE0B69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63919"/>
        <c:axId val="146768911"/>
      </c:scatterChart>
      <c:valAx>
        <c:axId val="146763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8911"/>
        <c:crosses val="autoZero"/>
        <c:crossBetween val="midCat"/>
      </c:valAx>
      <c:valAx>
        <c:axId val="146768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39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30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198307935933896E-2"/>
                  <c:y val="0.4131156462585033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Buhar'!$C$219:$C$230</c:f>
              <c:numCache>
                <c:formatCode>0.000</c:formatCode>
                <c:ptCount val="12"/>
                <c:pt idx="0">
                  <c:v>233.9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800</c:v>
                </c:pt>
                <c:pt idx="10">
                  <c:v>900</c:v>
                </c:pt>
                <c:pt idx="11">
                  <c:v>1000</c:v>
                </c:pt>
              </c:numCache>
            </c:numRef>
          </c:xVal>
          <c:yVal>
            <c:numRef>
              <c:f>'Kızgın Buhar'!$D$219:$D$230</c:f>
              <c:numCache>
                <c:formatCode>0.000</c:formatCode>
                <c:ptCount val="12"/>
                <c:pt idx="0">
                  <c:v>669.66077400860001</c:v>
                </c:pt>
                <c:pt idx="1">
                  <c:v>682.39369326325846</c:v>
                </c:pt>
                <c:pt idx="2">
                  <c:v>715.31294792164363</c:v>
                </c:pt>
                <c:pt idx="3">
                  <c:v>744.40993788819878</c:v>
                </c:pt>
                <c:pt idx="4">
                  <c:v>772.02580028666978</c:v>
                </c:pt>
                <c:pt idx="5">
                  <c:v>799.04443382704255</c:v>
                </c:pt>
                <c:pt idx="6">
                  <c:v>825.89584328714761</c:v>
                </c:pt>
                <c:pt idx="7">
                  <c:v>879.78977544194936</c:v>
                </c:pt>
                <c:pt idx="8">
                  <c:v>934.59149546106062</c:v>
                </c:pt>
                <c:pt idx="9">
                  <c:v>990.65934065934061</c:v>
                </c:pt>
                <c:pt idx="10">
                  <c:v>1048.1366459627329</c:v>
                </c:pt>
                <c:pt idx="11">
                  <c:v>1107.0473005255615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84-4307-BC08-DF2DF17BD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909887"/>
        <c:axId val="2085894079"/>
      </c:scatterChart>
      <c:valAx>
        <c:axId val="2085909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894079"/>
        <c:crosses val="autoZero"/>
        <c:crossBetween val="midCat"/>
      </c:valAx>
      <c:valAx>
        <c:axId val="2085894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9098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35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5116192417492699E-2"/>
                  <c:y val="0.3795906432748538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Buhar'!$C$231:$C$242</c:f>
              <c:numCache>
                <c:formatCode>0.000</c:formatCode>
                <c:ptCount val="12"/>
                <c:pt idx="0">
                  <c:v>242.6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800</c:v>
                </c:pt>
                <c:pt idx="10">
                  <c:v>900</c:v>
                </c:pt>
                <c:pt idx="11">
                  <c:v>1000</c:v>
                </c:pt>
              </c:numCache>
            </c:numRef>
          </c:xVal>
          <c:yVal>
            <c:numRef>
              <c:f>'Kızgın Buhar'!$D$231:$D$242</c:f>
              <c:numCache>
                <c:formatCode>0.000</c:formatCode>
                <c:ptCount val="12"/>
                <c:pt idx="0">
                  <c:v>669.51743908265644</c:v>
                </c:pt>
                <c:pt idx="1">
                  <c:v>675.99139990444337</c:v>
                </c:pt>
                <c:pt idx="2">
                  <c:v>711.51457238413764</c:v>
                </c:pt>
                <c:pt idx="3">
                  <c:v>741.71046344959393</c:v>
                </c:pt>
                <c:pt idx="4">
                  <c:v>769.99522216913522</c:v>
                </c:pt>
                <c:pt idx="5">
                  <c:v>797.41997133301481</c:v>
                </c:pt>
                <c:pt idx="6">
                  <c:v>824.55805064500714</c:v>
                </c:pt>
                <c:pt idx="7">
                  <c:v>878.85809842331582</c:v>
                </c:pt>
                <c:pt idx="8">
                  <c:v>933.89870998566653</c:v>
                </c:pt>
                <c:pt idx="9">
                  <c:v>990.10989010989022</c:v>
                </c:pt>
                <c:pt idx="10">
                  <c:v>1047.7066411849021</c:v>
                </c:pt>
                <c:pt idx="11">
                  <c:v>1106.7128523650263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38-43D9-BBEC-BA0E4D179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1003791"/>
        <c:axId val="1901005871"/>
      </c:scatterChart>
      <c:valAx>
        <c:axId val="1901003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1005871"/>
        <c:crosses val="autoZero"/>
        <c:crossBetween val="midCat"/>
      </c:valAx>
      <c:valAx>
        <c:axId val="1901005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1003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40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0168384484298542E-2"/>
                  <c:y val="0.380462585034013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Buhar'!$C$243:$C$254</c:f>
              <c:numCache>
                <c:formatCode>0.000</c:formatCode>
                <c:ptCount val="12"/>
                <c:pt idx="0">
                  <c:v>250.4</c:v>
                </c:pt>
                <c:pt idx="1">
                  <c:v>275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800</c:v>
                </c:pt>
                <c:pt idx="10">
                  <c:v>900</c:v>
                </c:pt>
                <c:pt idx="11">
                  <c:v>1000</c:v>
                </c:pt>
              </c:numCache>
            </c:numRef>
          </c:xVal>
          <c:yVal>
            <c:numRef>
              <c:f>'Kızgın Buhar'!$D$243:$D$254</c:f>
              <c:numCache>
                <c:formatCode>0.000</c:formatCode>
                <c:ptCount val="12"/>
                <c:pt idx="0">
                  <c:v>669.08743430482571</c:v>
                </c:pt>
                <c:pt idx="1">
                  <c:v>689.7515527950311</c:v>
                </c:pt>
                <c:pt idx="2">
                  <c:v>707.52508361204013</c:v>
                </c:pt>
                <c:pt idx="3">
                  <c:v>738.96321070234114</c:v>
                </c:pt>
                <c:pt idx="4">
                  <c:v>767.91686574295272</c:v>
                </c:pt>
                <c:pt idx="5">
                  <c:v>795.79550883898708</c:v>
                </c:pt>
                <c:pt idx="6">
                  <c:v>823.22025800286667</c:v>
                </c:pt>
                <c:pt idx="7">
                  <c:v>877.90253225035838</c:v>
                </c:pt>
                <c:pt idx="8">
                  <c:v>933.18203535594841</c:v>
                </c:pt>
                <c:pt idx="9">
                  <c:v>989.56043956043959</c:v>
                </c:pt>
                <c:pt idx="10">
                  <c:v>1047.276636407071</c:v>
                </c:pt>
                <c:pt idx="11">
                  <c:v>1106.3545150501673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19-4745-838A-50906A457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61839"/>
        <c:axId val="146762255"/>
      </c:scatterChart>
      <c:valAx>
        <c:axId val="146761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2255"/>
        <c:crosses val="autoZero"/>
        <c:crossBetween val="midCat"/>
      </c:valAx>
      <c:valAx>
        <c:axId val="1467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18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0,5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5661417322834649E-2"/>
                  <c:y val="0.5042129629629629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Buhar'!$C$18:$C$32</c:f>
              <c:numCache>
                <c:formatCode>0.000</c:formatCode>
                <c:ptCount val="15"/>
                <c:pt idx="0">
                  <c:v>81.3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  <c:pt idx="12">
                  <c:v>800</c:v>
                </c:pt>
                <c:pt idx="13">
                  <c:v>900</c:v>
                </c:pt>
                <c:pt idx="14">
                  <c:v>1000</c:v>
                </c:pt>
              </c:numCache>
            </c:numRef>
          </c:xVal>
          <c:yVal>
            <c:numRef>
              <c:f>'Kızgın Buhar'!$D$18:$D$32</c:f>
              <c:numCache>
                <c:formatCode>0.000</c:formatCode>
                <c:ptCount val="15"/>
                <c:pt idx="0">
                  <c:v>631.91591017677968</c:v>
                </c:pt>
                <c:pt idx="1">
                  <c:v>640.80267558528431</c:v>
                </c:pt>
                <c:pt idx="2">
                  <c:v>664.16626851409455</c:v>
                </c:pt>
                <c:pt idx="3">
                  <c:v>687.4820831342571</c:v>
                </c:pt>
                <c:pt idx="4">
                  <c:v>710.96512183468701</c:v>
                </c:pt>
                <c:pt idx="5">
                  <c:v>734.78260869565224</c:v>
                </c:pt>
                <c:pt idx="6">
                  <c:v>758.91065456282854</c:v>
                </c:pt>
                <c:pt idx="7">
                  <c:v>783.39703774486384</c:v>
                </c:pt>
                <c:pt idx="8">
                  <c:v>808.28953655040618</c:v>
                </c:pt>
                <c:pt idx="9">
                  <c:v>833.56426182513144</c:v>
                </c:pt>
                <c:pt idx="10">
                  <c:v>885.33205924510276</c:v>
                </c:pt>
                <c:pt idx="11">
                  <c:v>938.77209746774963</c:v>
                </c:pt>
                <c:pt idx="12">
                  <c:v>993.88437649307207</c:v>
                </c:pt>
                <c:pt idx="13">
                  <c:v>1050.6927854753942</c:v>
                </c:pt>
                <c:pt idx="14">
                  <c:v>1109.1017677974201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0D-4635-9DE8-3B3CE9492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907391"/>
        <c:axId val="2085901983"/>
      </c:scatterChart>
      <c:valAx>
        <c:axId val="2085907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901983"/>
        <c:crosses val="autoZero"/>
        <c:crossBetween val="midCat"/>
      </c:valAx>
      <c:valAx>
        <c:axId val="20859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907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45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7595844452497831E-2"/>
                  <c:y val="0.390978723404255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Buhar'!$C$255:$C$266</c:f>
              <c:numCache>
                <c:formatCode>0.000</c:formatCode>
                <c:ptCount val="12"/>
                <c:pt idx="0">
                  <c:v>257.39999999999998</c:v>
                </c:pt>
                <c:pt idx="1">
                  <c:v>275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800</c:v>
                </c:pt>
                <c:pt idx="10">
                  <c:v>900</c:v>
                </c:pt>
                <c:pt idx="11">
                  <c:v>1000</c:v>
                </c:pt>
              </c:numCache>
            </c:numRef>
          </c:xVal>
          <c:yVal>
            <c:numRef>
              <c:f>'Kızgın Buhar'!$D$255:$D$266</c:f>
              <c:numCache>
                <c:formatCode>0.000</c:formatCode>
                <c:ptCount val="12"/>
                <c:pt idx="0">
                  <c:v>668.3946488294315</c:v>
                </c:pt>
                <c:pt idx="1">
                  <c:v>684.25704730052564</c:v>
                </c:pt>
                <c:pt idx="2">
                  <c:v>703.34448160535112</c:v>
                </c:pt>
                <c:pt idx="3">
                  <c:v>736.14429049211662</c:v>
                </c:pt>
                <c:pt idx="4">
                  <c:v>765.79073100812229</c:v>
                </c:pt>
                <c:pt idx="5">
                  <c:v>794.12326803631152</c:v>
                </c:pt>
                <c:pt idx="6">
                  <c:v>821.88246536072631</c:v>
                </c:pt>
                <c:pt idx="7">
                  <c:v>876.94696607740093</c:v>
                </c:pt>
                <c:pt idx="8">
                  <c:v>932.4653607262303</c:v>
                </c:pt>
                <c:pt idx="9">
                  <c:v>989.01098901098908</c:v>
                </c:pt>
                <c:pt idx="10">
                  <c:v>1046.8466316292404</c:v>
                </c:pt>
                <c:pt idx="11">
                  <c:v>1106.0200668896321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7D-435C-9209-CD75A7758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0578095"/>
        <c:axId val="1970581007"/>
      </c:scatterChart>
      <c:valAx>
        <c:axId val="197057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70581007"/>
        <c:crosses val="autoZero"/>
        <c:crossBetween val="midCat"/>
      </c:valAx>
      <c:valAx>
        <c:axId val="197058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7057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50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0859442778857662E-2"/>
                  <c:y val="0.378856345885634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Buhar'!$C$267:$C$278</c:f>
              <c:numCache>
                <c:formatCode>0.000</c:formatCode>
                <c:ptCount val="12"/>
                <c:pt idx="0">
                  <c:v>263.89999999999998</c:v>
                </c:pt>
                <c:pt idx="1">
                  <c:v>275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800</c:v>
                </c:pt>
                <c:pt idx="10">
                  <c:v>900</c:v>
                </c:pt>
                <c:pt idx="11">
                  <c:v>1000</c:v>
                </c:pt>
              </c:numCache>
            </c:numRef>
          </c:xVal>
          <c:yVal>
            <c:numRef>
              <c:f>'Kızgın Buhar'!$D$267:$D$278</c:f>
              <c:numCache>
                <c:formatCode>0.000</c:formatCode>
                <c:ptCount val="12"/>
                <c:pt idx="0">
                  <c:v>667.51075011944579</c:v>
                </c:pt>
                <c:pt idx="1">
                  <c:v>678.33253702818922</c:v>
                </c:pt>
                <c:pt idx="2">
                  <c:v>698.92498805542277</c:v>
                </c:pt>
                <c:pt idx="3">
                  <c:v>733.22981366459635</c:v>
                </c:pt>
                <c:pt idx="4">
                  <c:v>763.66459627329186</c:v>
                </c:pt>
                <c:pt idx="5">
                  <c:v>792.45102723363584</c:v>
                </c:pt>
                <c:pt idx="6">
                  <c:v>820.52078356426182</c:v>
                </c:pt>
                <c:pt idx="7">
                  <c:v>875.96751075011946</c:v>
                </c:pt>
                <c:pt idx="8">
                  <c:v>931.74868609651219</c:v>
                </c:pt>
                <c:pt idx="9">
                  <c:v>988.46153846153845</c:v>
                </c:pt>
                <c:pt idx="10">
                  <c:v>1046.3927376970855</c:v>
                </c:pt>
                <c:pt idx="11">
                  <c:v>1105.6617295747731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9A-4924-A697-515EA7105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896991"/>
        <c:axId val="2085906143"/>
      </c:scatterChart>
      <c:valAx>
        <c:axId val="2085896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906143"/>
        <c:crosses val="autoZero"/>
        <c:crossBetween val="midCat"/>
      </c:valAx>
      <c:valAx>
        <c:axId val="208590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8969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60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8286805058458599E-2"/>
                  <c:y val="0.3373886328725038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Buhar'!$C$279:$C$289</c:f>
              <c:numCache>
                <c:formatCode>0.000</c:formatCode>
                <c:ptCount val="11"/>
                <c:pt idx="0">
                  <c:v>275.60000000000002</c:v>
                </c:pt>
                <c:pt idx="1">
                  <c:v>300</c:v>
                </c:pt>
                <c:pt idx="2">
                  <c:v>350</c:v>
                </c:pt>
                <c:pt idx="3">
                  <c:v>400</c:v>
                </c:pt>
                <c:pt idx="4">
                  <c:v>450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xVal>
          <c:yVal>
            <c:numRef>
              <c:f>'Kızgın Buhar'!$D$279:$D$289</c:f>
              <c:numCache>
                <c:formatCode>0.000</c:formatCode>
                <c:ptCount val="11"/>
                <c:pt idx="0">
                  <c:v>665.21739130434776</c:v>
                </c:pt>
                <c:pt idx="1">
                  <c:v>689.32154801720026</c:v>
                </c:pt>
                <c:pt idx="2">
                  <c:v>727.16196846631635</c:v>
                </c:pt>
                <c:pt idx="3">
                  <c:v>759.24510272336352</c:v>
                </c:pt>
                <c:pt idx="4">
                  <c:v>789.03487816531299</c:v>
                </c:pt>
                <c:pt idx="5">
                  <c:v>817.74964166268512</c:v>
                </c:pt>
                <c:pt idx="6">
                  <c:v>874.03248924988054</c:v>
                </c:pt>
                <c:pt idx="7">
                  <c:v>930.31533683707607</c:v>
                </c:pt>
                <c:pt idx="8">
                  <c:v>987.36263736263743</c:v>
                </c:pt>
                <c:pt idx="9">
                  <c:v>1045.5327281414238</c:v>
                </c:pt>
                <c:pt idx="10">
                  <c:v>1104.9689440993789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93-4D21-9C4C-EB69B849B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9175951"/>
        <c:axId val="1969177615"/>
      </c:scatterChart>
      <c:valAx>
        <c:axId val="1969175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69177615"/>
        <c:crosses val="autoZero"/>
        <c:crossBetween val="midCat"/>
      </c:valAx>
      <c:valAx>
        <c:axId val="1969177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691759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70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364884305779769E-2"/>
                  <c:y val="0.3769254185692542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Buhar'!$C$290:$C$300</c:f>
              <c:numCache>
                <c:formatCode>0.000</c:formatCode>
                <c:ptCount val="11"/>
                <c:pt idx="0">
                  <c:v>285.8</c:v>
                </c:pt>
                <c:pt idx="1">
                  <c:v>300</c:v>
                </c:pt>
                <c:pt idx="2">
                  <c:v>350</c:v>
                </c:pt>
                <c:pt idx="3">
                  <c:v>400</c:v>
                </c:pt>
                <c:pt idx="4">
                  <c:v>450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xVal>
          <c:yVal>
            <c:numRef>
              <c:f>'Kızgın Buhar'!$D$290:$D$300</c:f>
              <c:numCache>
                <c:formatCode>0.000</c:formatCode>
                <c:ptCount val="11"/>
                <c:pt idx="0">
                  <c:v>662.35069278547542</c:v>
                </c:pt>
                <c:pt idx="1">
                  <c:v>678.42809364548498</c:v>
                </c:pt>
                <c:pt idx="2">
                  <c:v>720.71189679885333</c:v>
                </c:pt>
                <c:pt idx="3">
                  <c:v>754.7061634018155</c:v>
                </c:pt>
                <c:pt idx="4">
                  <c:v>785.54706163401818</c:v>
                </c:pt>
                <c:pt idx="5">
                  <c:v>814.95461060678451</c:v>
                </c:pt>
                <c:pt idx="6">
                  <c:v>872.09746774964162</c:v>
                </c:pt>
                <c:pt idx="7">
                  <c:v>928.85809842331582</c:v>
                </c:pt>
                <c:pt idx="8">
                  <c:v>986.23984710941227</c:v>
                </c:pt>
                <c:pt idx="9">
                  <c:v>1044.6727185857621</c:v>
                </c:pt>
                <c:pt idx="10">
                  <c:v>1104.2761586239847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15-492D-9729-E7032C650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0829279"/>
        <c:axId val="2020828863"/>
      </c:scatterChart>
      <c:valAx>
        <c:axId val="2020829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0828863"/>
        <c:crosses val="autoZero"/>
        <c:crossBetween val="midCat"/>
      </c:valAx>
      <c:valAx>
        <c:axId val="2020828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0829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80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0448088318857052E-2"/>
                  <c:y val="0.3374647887323943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Buhar'!$C$301:$C$311</c:f>
              <c:numCache>
                <c:formatCode>0.000</c:formatCode>
                <c:ptCount val="11"/>
                <c:pt idx="0">
                  <c:v>295</c:v>
                </c:pt>
                <c:pt idx="1">
                  <c:v>300</c:v>
                </c:pt>
                <c:pt idx="2">
                  <c:v>350</c:v>
                </c:pt>
                <c:pt idx="3">
                  <c:v>400</c:v>
                </c:pt>
                <c:pt idx="4">
                  <c:v>450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xVal>
          <c:yVal>
            <c:numRef>
              <c:f>'Kızgın Buhar'!$D$301:$D$311</c:f>
              <c:numCache>
                <c:formatCode>0.000</c:formatCode>
                <c:ptCount val="11"/>
                <c:pt idx="0">
                  <c:v>659.03010033444809</c:v>
                </c:pt>
                <c:pt idx="1">
                  <c:v>665.67128523650263</c:v>
                </c:pt>
                <c:pt idx="2">
                  <c:v>713.83182035355946</c:v>
                </c:pt>
                <c:pt idx="3">
                  <c:v>749.97611084567609</c:v>
                </c:pt>
                <c:pt idx="4">
                  <c:v>781.96368848542772</c:v>
                </c:pt>
                <c:pt idx="5">
                  <c:v>812.11180124223608</c:v>
                </c:pt>
                <c:pt idx="6">
                  <c:v>870.13855709507891</c:v>
                </c:pt>
                <c:pt idx="7">
                  <c:v>927.4247491638796</c:v>
                </c:pt>
                <c:pt idx="8">
                  <c:v>985.14094601051124</c:v>
                </c:pt>
                <c:pt idx="9">
                  <c:v>1043.7888198757764</c:v>
                </c:pt>
                <c:pt idx="10">
                  <c:v>1103.5833731485907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D4-4899-8D3E-4D2437728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63087"/>
        <c:axId val="146767247"/>
      </c:scatterChart>
      <c:valAx>
        <c:axId val="146763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7247"/>
        <c:crosses val="autoZero"/>
        <c:crossBetween val="midCat"/>
      </c:valAx>
      <c:valAx>
        <c:axId val="146767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30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90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7090761263989609E-2"/>
                  <c:y val="0.3039593908629441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Buhar'!$C$312:$C$321</c:f>
              <c:numCache>
                <c:formatCode>0.000</c:formatCode>
                <c:ptCount val="10"/>
                <c:pt idx="0">
                  <c:v>303.3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'Kızgın Buhar'!$D$312:$D$321</c:f>
              <c:numCache>
                <c:formatCode>0.000</c:formatCode>
                <c:ptCount val="10"/>
                <c:pt idx="0">
                  <c:v>655.25561395126613</c:v>
                </c:pt>
                <c:pt idx="1">
                  <c:v>706.47396082178693</c:v>
                </c:pt>
                <c:pt idx="2">
                  <c:v>745.05494505494516</c:v>
                </c:pt>
                <c:pt idx="3">
                  <c:v>778.30864787386531</c:v>
                </c:pt>
                <c:pt idx="4">
                  <c:v>809.22121356903972</c:v>
                </c:pt>
                <c:pt idx="5">
                  <c:v>868.15575728619206</c:v>
                </c:pt>
                <c:pt idx="6">
                  <c:v>925.96751075011946</c:v>
                </c:pt>
                <c:pt idx="7">
                  <c:v>984.01815575728631</c:v>
                </c:pt>
                <c:pt idx="8">
                  <c:v>1042.9288103201147</c:v>
                </c:pt>
                <c:pt idx="9">
                  <c:v>1102.8905876731963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09-4585-A77C-19D421FDB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896575"/>
        <c:axId val="146765999"/>
      </c:scatterChart>
      <c:valAx>
        <c:axId val="2085896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5999"/>
        <c:crosses val="autoZero"/>
        <c:crossBetween val="midCat"/>
      </c:valAx>
      <c:valAx>
        <c:axId val="146765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8965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100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0263608353303662E-2"/>
                  <c:y val="0.2851020408163265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Buhar'!$C$322:$C$331</c:f>
              <c:numCache>
                <c:formatCode>0.000</c:formatCode>
                <c:ptCount val="10"/>
                <c:pt idx="0">
                  <c:v>311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'Kızgın Buhar'!$D$322:$D$331</c:f>
              <c:numCache>
                <c:formatCode>0.000</c:formatCode>
                <c:ptCount val="10"/>
                <c:pt idx="0">
                  <c:v>651.09890109890114</c:v>
                </c:pt>
                <c:pt idx="1">
                  <c:v>698.51887243191595</c:v>
                </c:pt>
                <c:pt idx="2">
                  <c:v>739.94266602962261</c:v>
                </c:pt>
                <c:pt idx="3">
                  <c:v>774.55805064500726</c:v>
                </c:pt>
                <c:pt idx="4">
                  <c:v>806.28284758719542</c:v>
                </c:pt>
                <c:pt idx="5">
                  <c:v>866.17295747730532</c:v>
                </c:pt>
                <c:pt idx="6">
                  <c:v>924.51027233635932</c:v>
                </c:pt>
                <c:pt idx="7">
                  <c:v>982.91925465838506</c:v>
                </c:pt>
                <c:pt idx="8">
                  <c:v>1042.044911610129</c:v>
                </c:pt>
                <c:pt idx="9">
                  <c:v>1102.1978021978023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2E-404F-B699-2FF3D5AE6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896575"/>
        <c:axId val="2016685487"/>
      </c:scatterChart>
      <c:valAx>
        <c:axId val="2085896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16685487"/>
        <c:crosses val="autoZero"/>
        <c:crossBetween val="midCat"/>
      </c:valAx>
      <c:valAx>
        <c:axId val="2016685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8965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125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1956406683732431E-2"/>
                  <c:y val="0.3009045226130653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Buhar'!$C$332:$C$341</c:f>
              <c:numCache>
                <c:formatCode>0.000</c:formatCode>
                <c:ptCount val="10"/>
                <c:pt idx="0">
                  <c:v>327.8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'Kızgın Buhar'!$D$332:$D$341</c:f>
              <c:numCache>
                <c:formatCode>0.000</c:formatCode>
                <c:ptCount val="10"/>
                <c:pt idx="0">
                  <c:v>638.86765408504539</c:v>
                </c:pt>
                <c:pt idx="1">
                  <c:v>675.25083612040135</c:v>
                </c:pt>
                <c:pt idx="2">
                  <c:v>726.23029144768282</c:v>
                </c:pt>
                <c:pt idx="3">
                  <c:v>764.78738652651703</c:v>
                </c:pt>
                <c:pt idx="4">
                  <c:v>798.75776397515529</c:v>
                </c:pt>
                <c:pt idx="5">
                  <c:v>861.1084567606307</c:v>
                </c:pt>
                <c:pt idx="6">
                  <c:v>920.831342570473</c:v>
                </c:pt>
                <c:pt idx="7">
                  <c:v>980.12422360248456</c:v>
                </c:pt>
                <c:pt idx="8">
                  <c:v>1039.8709985666508</c:v>
                </c:pt>
                <c:pt idx="9">
                  <c:v>1100.4538939321549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C6-4D79-97B0-7DC4FD69E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01727"/>
        <c:axId val="168987999"/>
      </c:scatterChart>
      <c:valAx>
        <c:axId val="169001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8987999"/>
        <c:crosses val="autoZero"/>
        <c:crossBetween val="midCat"/>
      </c:valAx>
      <c:valAx>
        <c:axId val="168987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90017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150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4.8943150147468681E-2"/>
                  <c:y val="0.2832343234323432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Buhar'!$C$342:$C$351</c:f>
              <c:numCache>
                <c:formatCode>0.000</c:formatCode>
                <c:ptCount val="10"/>
                <c:pt idx="0">
                  <c:v>342.6</c:v>
                </c:pt>
                <c:pt idx="1">
                  <c:v>375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'Kızgın Buhar'!$D$342:$D$351</c:f>
              <c:numCache>
                <c:formatCode>0.000</c:formatCode>
                <c:ptCount val="10"/>
                <c:pt idx="0">
                  <c:v>623.67415193502143</c:v>
                </c:pt>
                <c:pt idx="1">
                  <c:v>682.96703296703299</c:v>
                </c:pt>
                <c:pt idx="2">
                  <c:v>710.86956521739125</c:v>
                </c:pt>
                <c:pt idx="3">
                  <c:v>754.39560439560444</c:v>
                </c:pt>
                <c:pt idx="4">
                  <c:v>790.92212135690397</c:v>
                </c:pt>
                <c:pt idx="5">
                  <c:v>855.97228858098424</c:v>
                </c:pt>
                <c:pt idx="6">
                  <c:v>917.12852365026276</c:v>
                </c:pt>
                <c:pt idx="7">
                  <c:v>977.32919254658384</c:v>
                </c:pt>
                <c:pt idx="8">
                  <c:v>1037.6731963688485</c:v>
                </c:pt>
                <c:pt idx="9">
                  <c:v>1098.7099856665075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EA-41AB-8B51-308B342B5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88831"/>
        <c:axId val="169000895"/>
      </c:scatterChart>
      <c:valAx>
        <c:axId val="168988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9000895"/>
        <c:crosses val="autoZero"/>
        <c:crossBetween val="midCat"/>
      </c:valAx>
      <c:valAx>
        <c:axId val="169000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89888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175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5.4441431934410263E-2"/>
                  <c:y val="0.2880412371134020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Buhar'!$C$352:$C$361</c:f>
              <c:numCache>
                <c:formatCode>0.000</c:formatCode>
                <c:ptCount val="10"/>
                <c:pt idx="0">
                  <c:v>354.7</c:v>
                </c:pt>
                <c:pt idx="1">
                  <c:v>375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'Kızgın Buhar'!$D$352:$D$361</c:f>
              <c:numCache>
                <c:formatCode>0.000</c:formatCode>
                <c:ptCount val="10"/>
                <c:pt idx="0">
                  <c:v>604.22838031533684</c:v>
                </c:pt>
                <c:pt idx="1">
                  <c:v>657.50119445771622</c:v>
                </c:pt>
                <c:pt idx="2">
                  <c:v>693.35881509794558</c:v>
                </c:pt>
                <c:pt idx="3">
                  <c:v>743.28714763497373</c:v>
                </c:pt>
                <c:pt idx="4">
                  <c:v>782.77591973244148</c:v>
                </c:pt>
                <c:pt idx="5">
                  <c:v>850.76445293836605</c:v>
                </c:pt>
                <c:pt idx="6">
                  <c:v>913.40181557572862</c:v>
                </c:pt>
                <c:pt idx="7">
                  <c:v>974.51027233635932</c:v>
                </c:pt>
                <c:pt idx="8">
                  <c:v>1035.4753941710464</c:v>
                </c:pt>
                <c:pt idx="9">
                  <c:v>1096.9899665551839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D0-466C-AE93-41FF9DA3E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90911"/>
        <c:axId val="168991327"/>
      </c:scatterChart>
      <c:valAx>
        <c:axId val="168990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8991327"/>
        <c:crosses val="autoZero"/>
        <c:crossBetween val="midCat"/>
      </c:valAx>
      <c:valAx>
        <c:axId val="168991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8990911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1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9439195100612421E-2"/>
                  <c:y val="0.4949537037037037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Buhar'!$C$33:$C$47</c:f>
              <c:numCache>
                <c:formatCode>0.000</c:formatCode>
                <c:ptCount val="15"/>
                <c:pt idx="0">
                  <c:v>99.6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  <c:pt idx="12">
                  <c:v>800</c:v>
                </c:pt>
                <c:pt idx="13">
                  <c:v>900</c:v>
                </c:pt>
                <c:pt idx="14">
                  <c:v>1000</c:v>
                </c:pt>
              </c:numCache>
            </c:numRef>
          </c:xVal>
          <c:yVal>
            <c:numRef>
              <c:f>'Kızgın Buhar'!$D$33:$D$47</c:f>
              <c:numCache>
                <c:formatCode>0.000</c:formatCode>
                <c:ptCount val="15"/>
                <c:pt idx="0">
                  <c:v>639.01098901098908</c:v>
                </c:pt>
                <c:pt idx="1">
                  <c:v>639.2259913999045</c:v>
                </c:pt>
                <c:pt idx="2">
                  <c:v>663.30625895843286</c:v>
                </c:pt>
                <c:pt idx="3">
                  <c:v>686.93263258480647</c:v>
                </c:pt>
                <c:pt idx="4">
                  <c:v>710.5828953655041</c:v>
                </c:pt>
                <c:pt idx="5">
                  <c:v>734.47204968944095</c:v>
                </c:pt>
                <c:pt idx="6">
                  <c:v>758.67176301958921</c:v>
                </c:pt>
                <c:pt idx="7">
                  <c:v>783.22981366459624</c:v>
                </c:pt>
                <c:pt idx="8">
                  <c:v>808.12231247013858</c:v>
                </c:pt>
                <c:pt idx="9">
                  <c:v>833.42092689918775</c:v>
                </c:pt>
                <c:pt idx="10">
                  <c:v>885.236502627807</c:v>
                </c:pt>
                <c:pt idx="11">
                  <c:v>938.7004300047779</c:v>
                </c:pt>
                <c:pt idx="12">
                  <c:v>993.83659818442425</c:v>
                </c:pt>
                <c:pt idx="13">
                  <c:v>1050.6450071667464</c:v>
                </c:pt>
                <c:pt idx="14">
                  <c:v>1109.077878643096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97-4FAD-BF29-47A39A5CF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6006751"/>
        <c:axId val="2016005087"/>
      </c:scatterChart>
      <c:valAx>
        <c:axId val="2016006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16005087"/>
        <c:crosses val="autoZero"/>
        <c:crossBetween val="midCat"/>
      </c:valAx>
      <c:valAx>
        <c:axId val="2016005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160067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200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2.3417031803262784E-2"/>
                  <c:y val="0.29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Buhar'!$C$362:$C$371</c:f>
              <c:numCache>
                <c:formatCode>0.000</c:formatCode>
                <c:ptCount val="10"/>
                <c:pt idx="0">
                  <c:v>365.8</c:v>
                </c:pt>
                <c:pt idx="1">
                  <c:v>375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'Kızgın Buhar'!$D$362:$D$371</c:f>
              <c:numCache>
                <c:formatCode>0.000</c:formatCode>
                <c:ptCount val="10"/>
                <c:pt idx="0">
                  <c:v>576.27806975633064</c:v>
                </c:pt>
                <c:pt idx="1">
                  <c:v>621.73913043478262</c:v>
                </c:pt>
                <c:pt idx="2">
                  <c:v>672.93358815097952</c:v>
                </c:pt>
                <c:pt idx="3">
                  <c:v>731.41423793597698</c:v>
                </c:pt>
                <c:pt idx="4">
                  <c:v>774.29526994744378</c:v>
                </c:pt>
                <c:pt idx="5">
                  <c:v>845.43717152412808</c:v>
                </c:pt>
                <c:pt idx="6">
                  <c:v>909.65121834687056</c:v>
                </c:pt>
                <c:pt idx="7">
                  <c:v>971.6913521261348</c:v>
                </c:pt>
                <c:pt idx="8">
                  <c:v>1033.301481127568</c:v>
                </c:pt>
                <c:pt idx="9">
                  <c:v>1095.2460582895364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03-4947-9146-F4B027069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63919"/>
        <c:axId val="146765583"/>
      </c:scatterChart>
      <c:valAx>
        <c:axId val="146763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5583"/>
        <c:crosses val="autoZero"/>
        <c:crossBetween val="midCat"/>
      </c:valAx>
      <c:valAx>
        <c:axId val="146765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39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250</a:t>
            </a:r>
            <a:r>
              <a:rPr lang="tr-TR" baseline="0"/>
              <a:t> Bar</a:t>
            </a: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5.9030389796316786E-2"/>
                  <c:y val="0.257936147812031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Buhar'!$C$372:$C$380</c:f>
              <c:numCache>
                <c:formatCode>0.000</c:formatCode>
                <c:ptCount val="9"/>
                <c:pt idx="0">
                  <c:v>375</c:v>
                </c:pt>
                <c:pt idx="1">
                  <c:v>400</c:v>
                </c:pt>
                <c:pt idx="2">
                  <c:v>450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</c:numCache>
            </c:numRef>
          </c:xVal>
          <c:yVal>
            <c:numRef>
              <c:f>'Kızgın Buhar'!$D$372:$D$380</c:f>
              <c:numCache>
                <c:formatCode>0.000</c:formatCode>
                <c:ptCount val="9"/>
                <c:pt idx="0">
                  <c:v>441.80602006688969</c:v>
                </c:pt>
                <c:pt idx="1">
                  <c:v>616.00573339703772</c:v>
                </c:pt>
                <c:pt idx="2">
                  <c:v>704.8733874820831</c:v>
                </c:pt>
                <c:pt idx="3">
                  <c:v>756.30673674151933</c:v>
                </c:pt>
                <c:pt idx="4">
                  <c:v>834.56760630673671</c:v>
                </c:pt>
                <c:pt idx="5">
                  <c:v>902.05446727185858</c:v>
                </c:pt>
                <c:pt idx="6">
                  <c:v>966.02962255136174</c:v>
                </c:pt>
                <c:pt idx="7">
                  <c:v>1028.9297658862877</c:v>
                </c:pt>
                <c:pt idx="8">
                  <c:v>1091.7821309125657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82-4505-93BD-9D9331872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90079"/>
        <c:axId val="168987583"/>
      </c:scatterChart>
      <c:valAx>
        <c:axId val="168990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8987583"/>
        <c:crosses val="autoZero"/>
        <c:crossBetween val="midCat"/>
      </c:valAx>
      <c:valAx>
        <c:axId val="168987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8990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300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6.7368179809124684E-2"/>
                  <c:y val="0.2473643410852713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Buhar'!$C$381:$C$389</c:f>
              <c:numCache>
                <c:formatCode>0.000</c:formatCode>
                <c:ptCount val="9"/>
                <c:pt idx="0">
                  <c:v>375</c:v>
                </c:pt>
                <c:pt idx="1">
                  <c:v>400</c:v>
                </c:pt>
                <c:pt idx="2">
                  <c:v>450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</c:numCache>
            </c:numRef>
          </c:xVal>
          <c:yVal>
            <c:numRef>
              <c:f>'Kızgın Buhar'!$D$381:$D$389</c:f>
              <c:numCache>
                <c:formatCode>0.000</c:formatCode>
                <c:ptCount val="9"/>
                <c:pt idx="0">
                  <c:v>428.04586717630195</c:v>
                </c:pt>
                <c:pt idx="1">
                  <c:v>514.28571428571433</c:v>
                </c:pt>
                <c:pt idx="2">
                  <c:v>673.91304347826087</c:v>
                </c:pt>
                <c:pt idx="3">
                  <c:v>736.90874343048256</c:v>
                </c:pt>
                <c:pt idx="4">
                  <c:v>823.38748208313427</c:v>
                </c:pt>
                <c:pt idx="5">
                  <c:v>894.38604873387487</c:v>
                </c:pt>
                <c:pt idx="6">
                  <c:v>960.34400382226465</c:v>
                </c:pt>
                <c:pt idx="7">
                  <c:v>1024.5580506450071</c:v>
                </c:pt>
                <c:pt idx="8">
                  <c:v>1088.3420926899189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12-4E8D-AF75-8AFA0824A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6007167"/>
        <c:axId val="168999231"/>
      </c:scatterChart>
      <c:valAx>
        <c:axId val="20160071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8999231"/>
        <c:crosses val="autoZero"/>
        <c:crossBetween val="midCat"/>
      </c:valAx>
      <c:valAx>
        <c:axId val="168999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160071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400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9.9800087489063868E-2"/>
                  <c:y val="0.2876367572697480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Buhar'!$C$390:$C$398</c:f>
              <c:numCache>
                <c:formatCode>0.000</c:formatCode>
                <c:ptCount val="9"/>
                <c:pt idx="0">
                  <c:v>375</c:v>
                </c:pt>
                <c:pt idx="1">
                  <c:v>400</c:v>
                </c:pt>
                <c:pt idx="2">
                  <c:v>450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</c:numCache>
            </c:numRef>
          </c:xVal>
          <c:yVal>
            <c:numRef>
              <c:f>'Kızgın Buhar'!$D$390:$D$398</c:f>
              <c:numCache>
                <c:formatCode>0.000</c:formatCode>
                <c:ptCount val="9"/>
                <c:pt idx="0">
                  <c:v>416.29240324892498</c:v>
                </c:pt>
                <c:pt idx="1">
                  <c:v>461.39512661251797</c:v>
                </c:pt>
                <c:pt idx="2">
                  <c:v>600.04777830864793</c:v>
                </c:pt>
                <c:pt idx="3">
                  <c:v>694.33827042522694</c:v>
                </c:pt>
                <c:pt idx="4">
                  <c:v>800.38222646918302</c:v>
                </c:pt>
                <c:pt idx="5">
                  <c:v>878.90587673196364</c:v>
                </c:pt>
                <c:pt idx="6">
                  <c:v>949.02054467271853</c:v>
                </c:pt>
                <c:pt idx="7">
                  <c:v>1015.886287625418</c:v>
                </c:pt>
                <c:pt idx="8">
                  <c:v>1081.5336837075968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14-4D08-BFF8-369CED78C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02975"/>
        <c:axId val="169003391"/>
      </c:scatterChart>
      <c:valAx>
        <c:axId val="169002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9003391"/>
        <c:crosses val="autoZero"/>
        <c:crossBetween val="midCat"/>
      </c:valAx>
      <c:valAx>
        <c:axId val="169003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90029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2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883639545056865E-2"/>
                  <c:y val="0.457916666666666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Buhar'!$C$48:$C$61</c:f>
              <c:numCache>
                <c:formatCode>0.000</c:formatCode>
                <c:ptCount val="14"/>
                <c:pt idx="0">
                  <c:v>120.2</c:v>
                </c:pt>
                <c:pt idx="1">
                  <c:v>150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350</c:v>
                </c:pt>
                <c:pt idx="6">
                  <c:v>400</c:v>
                </c:pt>
                <c:pt idx="7">
                  <c:v>450</c:v>
                </c:pt>
                <c:pt idx="8">
                  <c:v>500</c:v>
                </c:pt>
                <c:pt idx="9">
                  <c:v>600</c:v>
                </c:pt>
                <c:pt idx="10">
                  <c:v>700</c:v>
                </c:pt>
                <c:pt idx="11">
                  <c:v>800</c:v>
                </c:pt>
                <c:pt idx="12">
                  <c:v>900</c:v>
                </c:pt>
                <c:pt idx="13">
                  <c:v>1000</c:v>
                </c:pt>
              </c:numCache>
            </c:numRef>
          </c:xVal>
          <c:yVal>
            <c:numRef>
              <c:f>'Kızgın Buhar'!$D$48:$D$61</c:f>
              <c:numCache>
                <c:formatCode>0.000</c:formatCode>
                <c:ptCount val="14"/>
                <c:pt idx="0">
                  <c:v>646.48829431438128</c:v>
                </c:pt>
                <c:pt idx="1">
                  <c:v>661.51457238413764</c:v>
                </c:pt>
                <c:pt idx="2">
                  <c:v>685.78595317725751</c:v>
                </c:pt>
                <c:pt idx="3">
                  <c:v>709.79455327281414</c:v>
                </c:pt>
                <c:pt idx="4">
                  <c:v>733.89870998566653</c:v>
                </c:pt>
                <c:pt idx="5">
                  <c:v>758.21786908743434</c:v>
                </c:pt>
                <c:pt idx="6">
                  <c:v>782.84758719541333</c:v>
                </c:pt>
                <c:pt idx="7">
                  <c:v>807.83564261825131</c:v>
                </c:pt>
                <c:pt idx="8">
                  <c:v>833.18203535594841</c:v>
                </c:pt>
                <c:pt idx="9">
                  <c:v>885.04538939321549</c:v>
                </c:pt>
                <c:pt idx="10">
                  <c:v>938.55709507883421</c:v>
                </c:pt>
                <c:pt idx="11">
                  <c:v>993.7410415671286</c:v>
                </c:pt>
                <c:pt idx="12">
                  <c:v>1050.5494505494507</c:v>
                </c:pt>
                <c:pt idx="13">
                  <c:v>1109.0062111801242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B8-4473-A6EF-30393DB56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3316031"/>
        <c:axId val="2023318943"/>
      </c:scatterChart>
      <c:valAx>
        <c:axId val="2023316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3318943"/>
        <c:crosses val="autoZero"/>
        <c:crossBetween val="midCat"/>
      </c:valAx>
      <c:valAx>
        <c:axId val="2023318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33160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3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2963894219104966E-2"/>
                  <c:y val="0.3963492063492063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Buhar'!$C$62:$C$75</c:f>
              <c:numCache>
                <c:formatCode>0.000</c:formatCode>
                <c:ptCount val="14"/>
                <c:pt idx="0">
                  <c:v>133.5</c:v>
                </c:pt>
                <c:pt idx="1">
                  <c:v>150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350</c:v>
                </c:pt>
                <c:pt idx="6">
                  <c:v>400</c:v>
                </c:pt>
                <c:pt idx="7">
                  <c:v>450</c:v>
                </c:pt>
                <c:pt idx="8">
                  <c:v>500</c:v>
                </c:pt>
                <c:pt idx="9">
                  <c:v>600</c:v>
                </c:pt>
                <c:pt idx="10">
                  <c:v>700</c:v>
                </c:pt>
                <c:pt idx="11">
                  <c:v>800</c:v>
                </c:pt>
                <c:pt idx="12">
                  <c:v>900</c:v>
                </c:pt>
                <c:pt idx="13">
                  <c:v>1000</c:v>
                </c:pt>
              </c:numCache>
            </c:numRef>
          </c:xVal>
          <c:yVal>
            <c:numRef>
              <c:f>'Kızgın Buhar'!$D$62:$D$75</c:f>
              <c:numCache>
                <c:formatCode>0.000</c:formatCode>
                <c:ptCount val="14"/>
                <c:pt idx="0">
                  <c:v>650.95556617295756</c:v>
                </c:pt>
                <c:pt idx="1">
                  <c:v>659.62732919254654</c:v>
                </c:pt>
                <c:pt idx="2">
                  <c:v>684.63927376970855</c:v>
                </c:pt>
                <c:pt idx="3">
                  <c:v>709.0062111801243</c:v>
                </c:pt>
                <c:pt idx="4">
                  <c:v>733.30148112756808</c:v>
                </c:pt>
                <c:pt idx="5">
                  <c:v>757.76397515527947</c:v>
                </c:pt>
                <c:pt idx="6">
                  <c:v>782.48924988055421</c:v>
                </c:pt>
                <c:pt idx="7">
                  <c:v>807.52508361204013</c:v>
                </c:pt>
                <c:pt idx="8">
                  <c:v>832.91925465838506</c:v>
                </c:pt>
                <c:pt idx="9">
                  <c:v>884.85427615862397</c:v>
                </c:pt>
                <c:pt idx="10">
                  <c:v>938.41376015289052</c:v>
                </c:pt>
                <c:pt idx="11">
                  <c:v>993.62159579550894</c:v>
                </c:pt>
                <c:pt idx="12">
                  <c:v>1050.4777830864789</c:v>
                </c:pt>
                <c:pt idx="13">
                  <c:v>1108.9345437171523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29-4930-B0DC-97983DD86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1004207"/>
        <c:axId val="1901008367"/>
      </c:scatterChart>
      <c:valAx>
        <c:axId val="1901004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1008367"/>
        <c:crosses val="autoZero"/>
        <c:crossBetween val="midCat"/>
      </c:valAx>
      <c:valAx>
        <c:axId val="1901008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10042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4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1077546124344522E-2"/>
                  <c:y val="0.4325215252152521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Buhar'!$C$76:$C$89</c:f>
              <c:numCache>
                <c:formatCode>0.000</c:formatCode>
                <c:ptCount val="14"/>
                <c:pt idx="0">
                  <c:v>143.6</c:v>
                </c:pt>
                <c:pt idx="1">
                  <c:v>150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350</c:v>
                </c:pt>
                <c:pt idx="6">
                  <c:v>400</c:v>
                </c:pt>
                <c:pt idx="7">
                  <c:v>450</c:v>
                </c:pt>
                <c:pt idx="8">
                  <c:v>500</c:v>
                </c:pt>
                <c:pt idx="9">
                  <c:v>600</c:v>
                </c:pt>
                <c:pt idx="10">
                  <c:v>700</c:v>
                </c:pt>
                <c:pt idx="11">
                  <c:v>800</c:v>
                </c:pt>
                <c:pt idx="12">
                  <c:v>900</c:v>
                </c:pt>
                <c:pt idx="13">
                  <c:v>1000</c:v>
                </c:pt>
              </c:numCache>
            </c:numRef>
          </c:xVal>
          <c:yVal>
            <c:numRef>
              <c:f>'Kızgın Buhar'!$D$76:$D$89</c:f>
              <c:numCache>
                <c:formatCode>0.000</c:formatCode>
                <c:ptCount val="14"/>
                <c:pt idx="0">
                  <c:v>654.10893454371717</c:v>
                </c:pt>
                <c:pt idx="1">
                  <c:v>657.62064022933589</c:v>
                </c:pt>
                <c:pt idx="2">
                  <c:v>683.44481605351177</c:v>
                </c:pt>
                <c:pt idx="3">
                  <c:v>708.19397993311043</c:v>
                </c:pt>
                <c:pt idx="4">
                  <c:v>732.70425226946963</c:v>
                </c:pt>
                <c:pt idx="5">
                  <c:v>757.2861920688008</c:v>
                </c:pt>
                <c:pt idx="6">
                  <c:v>782.1070234113713</c:v>
                </c:pt>
                <c:pt idx="7">
                  <c:v>807.21452460582896</c:v>
                </c:pt>
                <c:pt idx="8">
                  <c:v>832.65647396082181</c:v>
                </c:pt>
                <c:pt idx="9">
                  <c:v>884.66316292403246</c:v>
                </c:pt>
                <c:pt idx="10">
                  <c:v>938.27042522694694</c:v>
                </c:pt>
                <c:pt idx="11">
                  <c:v>993.50215002388916</c:v>
                </c:pt>
                <c:pt idx="12">
                  <c:v>1050.382226469183</c:v>
                </c:pt>
                <c:pt idx="13">
                  <c:v>1108.8628762541805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3C-424D-A727-14CD106DE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907391"/>
        <c:axId val="2085899487"/>
      </c:scatterChart>
      <c:valAx>
        <c:axId val="2085907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899487"/>
        <c:crosses val="autoZero"/>
        <c:crossBetween val="midCat"/>
      </c:valAx>
      <c:valAx>
        <c:axId val="2085899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907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5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0134762566443898E-2"/>
                  <c:y val="0.4340074906367041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Buhar'!$C$90:$C$102</c:f>
              <c:numCache>
                <c:formatCode>0.000</c:formatCode>
                <c:ptCount val="13"/>
                <c:pt idx="0">
                  <c:v>151.80000000000001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600</c:v>
                </c:pt>
                <c:pt idx="9">
                  <c:v>700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</c:numCache>
            </c:numRef>
          </c:xVal>
          <c:yVal>
            <c:numRef>
              <c:f>'Kızgın Buhar'!$D$90:$D$102</c:f>
              <c:numCache>
                <c:formatCode>0.000</c:formatCode>
                <c:ptCount val="13"/>
                <c:pt idx="0">
                  <c:v>656.49784997611084</c:v>
                </c:pt>
                <c:pt idx="1">
                  <c:v>682.22646918299097</c:v>
                </c:pt>
                <c:pt idx="2">
                  <c:v>707.35785953177253</c:v>
                </c:pt>
                <c:pt idx="3">
                  <c:v>732.10702341137119</c:v>
                </c:pt>
                <c:pt idx="4">
                  <c:v>756.83229813664593</c:v>
                </c:pt>
                <c:pt idx="5">
                  <c:v>781.72479694218828</c:v>
                </c:pt>
                <c:pt idx="6">
                  <c:v>806.90396559961778</c:v>
                </c:pt>
                <c:pt idx="7">
                  <c:v>832.41758241758248</c:v>
                </c:pt>
                <c:pt idx="8">
                  <c:v>884.49593884376497</c:v>
                </c:pt>
                <c:pt idx="9">
                  <c:v>938.12709030100336</c:v>
                </c:pt>
                <c:pt idx="10">
                  <c:v>993.40659340659329</c:v>
                </c:pt>
                <c:pt idx="11">
                  <c:v>1050.3105590062112</c:v>
                </c:pt>
                <c:pt idx="12">
                  <c:v>1108.7912087912086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39-4FD6-91F8-12EFE503C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6677999"/>
        <c:axId val="2016681327"/>
      </c:scatterChart>
      <c:valAx>
        <c:axId val="2016677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16681327"/>
        <c:crosses val="autoZero"/>
        <c:crossBetween val="midCat"/>
      </c:valAx>
      <c:valAx>
        <c:axId val="2016681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166779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6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346692310642798E-2"/>
                  <c:y val="0.3866129032258064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Buhar'!$C$103:$C$115</c:f>
              <c:numCache>
                <c:formatCode>0.000</c:formatCode>
                <c:ptCount val="13"/>
                <c:pt idx="0">
                  <c:v>158.80000000000001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600</c:v>
                </c:pt>
                <c:pt idx="9">
                  <c:v>700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</c:numCache>
            </c:numRef>
          </c:xVal>
          <c:yVal>
            <c:numRef>
              <c:f>'Kızgın Buhar'!$D$103:$D$115</c:f>
              <c:numCache>
                <c:formatCode>0.000</c:formatCode>
                <c:ptCount val="13"/>
                <c:pt idx="0">
                  <c:v>658.40898232202574</c:v>
                </c:pt>
                <c:pt idx="1">
                  <c:v>680.98423315814614</c:v>
                </c:pt>
                <c:pt idx="2">
                  <c:v>706.54562828475866</c:v>
                </c:pt>
                <c:pt idx="3">
                  <c:v>731.48590539894894</c:v>
                </c:pt>
                <c:pt idx="4">
                  <c:v>756.35451505016727</c:v>
                </c:pt>
                <c:pt idx="5">
                  <c:v>781.36645962732928</c:v>
                </c:pt>
                <c:pt idx="6">
                  <c:v>806.61729574773051</c:v>
                </c:pt>
                <c:pt idx="7">
                  <c:v>832.15480172001912</c:v>
                </c:pt>
                <c:pt idx="8">
                  <c:v>884.30482560917335</c:v>
                </c:pt>
                <c:pt idx="9">
                  <c:v>937.98375537505979</c:v>
                </c:pt>
                <c:pt idx="10">
                  <c:v>993.28714763497362</c:v>
                </c:pt>
                <c:pt idx="11">
                  <c:v>1050.2150023889153</c:v>
                </c:pt>
                <c:pt idx="12">
                  <c:v>1108.719541328237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3E-41E5-AC54-9F315229F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1005871"/>
        <c:axId val="1901004207"/>
      </c:scatterChart>
      <c:valAx>
        <c:axId val="19010058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1004207"/>
        <c:crosses val="autoZero"/>
        <c:crossBetween val="midCat"/>
      </c:valAx>
      <c:valAx>
        <c:axId val="190100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10058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8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0329817263408111E-2"/>
                  <c:y val="0.4048533333333333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Buhar'!$C$116:$C$128</c:f>
              <c:numCache>
                <c:formatCode>0.000</c:formatCode>
                <c:ptCount val="13"/>
                <c:pt idx="0">
                  <c:v>170.4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600</c:v>
                </c:pt>
                <c:pt idx="9">
                  <c:v>700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</c:numCache>
            </c:numRef>
          </c:xVal>
          <c:yVal>
            <c:numRef>
              <c:f>'Kızgın Buhar'!$D$116:$D$128</c:f>
              <c:numCache>
                <c:formatCode>0.000</c:formatCode>
                <c:ptCount val="13"/>
                <c:pt idx="0">
                  <c:v>661.32345914954612</c:v>
                </c:pt>
                <c:pt idx="1">
                  <c:v>678.38031533683704</c:v>
                </c:pt>
                <c:pt idx="2">
                  <c:v>704.82560917343528</c:v>
                </c:pt>
                <c:pt idx="3">
                  <c:v>730.26755852842814</c:v>
                </c:pt>
                <c:pt idx="4">
                  <c:v>755.42283803153362</c:v>
                </c:pt>
                <c:pt idx="5">
                  <c:v>780.60200668896323</c:v>
                </c:pt>
                <c:pt idx="6">
                  <c:v>805.99617773530815</c:v>
                </c:pt>
                <c:pt idx="7">
                  <c:v>831.65312947921655</c:v>
                </c:pt>
                <c:pt idx="8">
                  <c:v>883.92259913999044</c:v>
                </c:pt>
                <c:pt idx="9">
                  <c:v>937.72097467749643</c:v>
                </c:pt>
                <c:pt idx="10">
                  <c:v>993.07214524605831</c:v>
                </c:pt>
                <c:pt idx="11">
                  <c:v>1050.0477783086478</c:v>
                </c:pt>
                <c:pt idx="12">
                  <c:v>1108.5762064022933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67-4F79-81E7-CACF907BE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6004671"/>
        <c:axId val="2016005503"/>
      </c:scatterChart>
      <c:valAx>
        <c:axId val="20160046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16005503"/>
        <c:crosses val="autoZero"/>
        <c:crossBetween val="midCat"/>
      </c:valAx>
      <c:valAx>
        <c:axId val="2016005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160046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66675</xdr:rowOff>
    </xdr:from>
    <xdr:to>
      <xdr:col>10</xdr:col>
      <xdr:colOff>123825</xdr:colOff>
      <xdr:row>15</xdr:row>
      <xdr:rowOff>142875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581025</xdr:colOff>
      <xdr:row>17</xdr:row>
      <xdr:rowOff>19050</xdr:rowOff>
    </xdr:from>
    <xdr:to>
      <xdr:col>10</xdr:col>
      <xdr:colOff>123825</xdr:colOff>
      <xdr:row>31</xdr:row>
      <xdr:rowOff>95250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571500</xdr:colOff>
      <xdr:row>32</xdr:row>
      <xdr:rowOff>57150</xdr:rowOff>
    </xdr:from>
    <xdr:to>
      <xdr:col>10</xdr:col>
      <xdr:colOff>114300</xdr:colOff>
      <xdr:row>46</xdr:row>
      <xdr:rowOff>133350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590550</xdr:colOff>
      <xdr:row>47</xdr:row>
      <xdr:rowOff>19050</xdr:rowOff>
    </xdr:from>
    <xdr:to>
      <xdr:col>10</xdr:col>
      <xdr:colOff>133350</xdr:colOff>
      <xdr:row>61</xdr:row>
      <xdr:rowOff>85725</xdr:rowOff>
    </xdr:to>
    <xdr:graphicFrame macro="">
      <xdr:nvGraphicFramePr>
        <xdr:cNvPr id="5" name="Grafik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590550</xdr:colOff>
      <xdr:row>62</xdr:row>
      <xdr:rowOff>0</xdr:rowOff>
    </xdr:from>
    <xdr:to>
      <xdr:col>10</xdr:col>
      <xdr:colOff>95250</xdr:colOff>
      <xdr:row>74</xdr:row>
      <xdr:rowOff>114300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571499</xdr:colOff>
      <xdr:row>74</xdr:row>
      <xdr:rowOff>190500</xdr:rowOff>
    </xdr:from>
    <xdr:to>
      <xdr:col>10</xdr:col>
      <xdr:colOff>85724</xdr:colOff>
      <xdr:row>88</xdr:row>
      <xdr:rowOff>95250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581025</xdr:colOff>
      <xdr:row>88</xdr:row>
      <xdr:rowOff>152400</xdr:rowOff>
    </xdr:from>
    <xdr:to>
      <xdr:col>10</xdr:col>
      <xdr:colOff>85725</xdr:colOff>
      <xdr:row>102</xdr:row>
      <xdr:rowOff>9525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581025</xdr:colOff>
      <xdr:row>102</xdr:row>
      <xdr:rowOff>95250</xdr:rowOff>
    </xdr:from>
    <xdr:to>
      <xdr:col>10</xdr:col>
      <xdr:colOff>114300</xdr:colOff>
      <xdr:row>114</xdr:row>
      <xdr:rowOff>171450</xdr:rowOff>
    </xdr:to>
    <xdr:graphicFrame macro="">
      <xdr:nvGraphicFramePr>
        <xdr:cNvPr id="9" name="Grafik 8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571500</xdr:colOff>
      <xdr:row>115</xdr:row>
      <xdr:rowOff>66675</xdr:rowOff>
    </xdr:from>
    <xdr:to>
      <xdr:col>10</xdr:col>
      <xdr:colOff>85725</xdr:colOff>
      <xdr:row>127</xdr:row>
      <xdr:rowOff>161925</xdr:rowOff>
    </xdr:to>
    <xdr:graphicFrame macro="">
      <xdr:nvGraphicFramePr>
        <xdr:cNvPr id="11" name="Grafik 10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571500</xdr:colOff>
      <xdr:row>128</xdr:row>
      <xdr:rowOff>19050</xdr:rowOff>
    </xdr:from>
    <xdr:to>
      <xdr:col>10</xdr:col>
      <xdr:colOff>85725</xdr:colOff>
      <xdr:row>140</xdr:row>
      <xdr:rowOff>190500</xdr:rowOff>
    </xdr:to>
    <xdr:graphicFrame macro="">
      <xdr:nvGraphicFramePr>
        <xdr:cNvPr id="12" name="Grafik 11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571500</xdr:colOff>
      <xdr:row>141</xdr:row>
      <xdr:rowOff>38100</xdr:rowOff>
    </xdr:from>
    <xdr:to>
      <xdr:col>10</xdr:col>
      <xdr:colOff>95250</xdr:colOff>
      <xdr:row>153</xdr:row>
      <xdr:rowOff>171450</xdr:rowOff>
    </xdr:to>
    <xdr:graphicFrame macro="">
      <xdr:nvGraphicFramePr>
        <xdr:cNvPr id="13" name="Grafik 12">
          <a:extLst>
            <a:ext uri="{FF2B5EF4-FFF2-40B4-BE49-F238E27FC236}">
              <a16:creationId xmlns:a16="http://schemas.microsoft.com/office/drawing/2014/main" id="{00000000-0008-0000-17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571500</xdr:colOff>
      <xdr:row>154</xdr:row>
      <xdr:rowOff>9525</xdr:rowOff>
    </xdr:from>
    <xdr:to>
      <xdr:col>10</xdr:col>
      <xdr:colOff>85725</xdr:colOff>
      <xdr:row>166</xdr:row>
      <xdr:rowOff>142875</xdr:rowOff>
    </xdr:to>
    <xdr:graphicFrame macro="">
      <xdr:nvGraphicFramePr>
        <xdr:cNvPr id="14" name="Grafik 13">
          <a:extLst>
            <a:ext uri="{FF2B5EF4-FFF2-40B4-BE49-F238E27FC236}">
              <a16:creationId xmlns:a16="http://schemas.microsoft.com/office/drawing/2014/main" id="{00000000-0008-0000-17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552450</xdr:colOff>
      <xdr:row>167</xdr:row>
      <xdr:rowOff>0</xdr:rowOff>
    </xdr:from>
    <xdr:to>
      <xdr:col>10</xdr:col>
      <xdr:colOff>95250</xdr:colOff>
      <xdr:row>179</xdr:row>
      <xdr:rowOff>171450</xdr:rowOff>
    </xdr:to>
    <xdr:graphicFrame macro="">
      <xdr:nvGraphicFramePr>
        <xdr:cNvPr id="15" name="Grafik 14">
          <a:extLst>
            <a:ext uri="{FF2B5EF4-FFF2-40B4-BE49-F238E27FC236}">
              <a16:creationId xmlns:a16="http://schemas.microsoft.com/office/drawing/2014/main" id="{00000000-0008-0000-17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542925</xdr:colOff>
      <xdr:row>180</xdr:row>
      <xdr:rowOff>19050</xdr:rowOff>
    </xdr:from>
    <xdr:to>
      <xdr:col>10</xdr:col>
      <xdr:colOff>47625</xdr:colOff>
      <xdr:row>192</xdr:row>
      <xdr:rowOff>190500</xdr:rowOff>
    </xdr:to>
    <xdr:graphicFrame macro="">
      <xdr:nvGraphicFramePr>
        <xdr:cNvPr id="16" name="Grafik 15">
          <a:extLst>
            <a:ext uri="{FF2B5EF4-FFF2-40B4-BE49-F238E27FC236}">
              <a16:creationId xmlns:a16="http://schemas.microsoft.com/office/drawing/2014/main" id="{00000000-0008-0000-17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542925</xdr:colOff>
      <xdr:row>193</xdr:row>
      <xdr:rowOff>28575</xdr:rowOff>
    </xdr:from>
    <xdr:to>
      <xdr:col>10</xdr:col>
      <xdr:colOff>85725</xdr:colOff>
      <xdr:row>205</xdr:row>
      <xdr:rowOff>133350</xdr:rowOff>
    </xdr:to>
    <xdr:graphicFrame macro="">
      <xdr:nvGraphicFramePr>
        <xdr:cNvPr id="17" name="Grafik 16">
          <a:extLst>
            <a:ext uri="{FF2B5EF4-FFF2-40B4-BE49-F238E27FC236}">
              <a16:creationId xmlns:a16="http://schemas.microsoft.com/office/drawing/2014/main" id="{00000000-0008-0000-17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552450</xdr:colOff>
      <xdr:row>206</xdr:row>
      <xdr:rowOff>0</xdr:rowOff>
    </xdr:from>
    <xdr:to>
      <xdr:col>10</xdr:col>
      <xdr:colOff>76200</xdr:colOff>
      <xdr:row>217</xdr:row>
      <xdr:rowOff>142875</xdr:rowOff>
    </xdr:to>
    <xdr:graphicFrame macro="">
      <xdr:nvGraphicFramePr>
        <xdr:cNvPr id="18" name="Grafik 17">
          <a:extLst>
            <a:ext uri="{FF2B5EF4-FFF2-40B4-BE49-F238E27FC236}">
              <a16:creationId xmlns:a16="http://schemas.microsoft.com/office/drawing/2014/main" id="{00000000-0008-0000-17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552450</xdr:colOff>
      <xdr:row>218</xdr:row>
      <xdr:rowOff>9525</xdr:rowOff>
    </xdr:from>
    <xdr:to>
      <xdr:col>10</xdr:col>
      <xdr:colOff>85725</xdr:colOff>
      <xdr:row>230</xdr:row>
      <xdr:rowOff>47625</xdr:rowOff>
    </xdr:to>
    <xdr:graphicFrame macro="">
      <xdr:nvGraphicFramePr>
        <xdr:cNvPr id="19" name="Grafik 18">
          <a:extLst>
            <a:ext uri="{FF2B5EF4-FFF2-40B4-BE49-F238E27FC236}">
              <a16:creationId xmlns:a16="http://schemas.microsoft.com/office/drawing/2014/main" id="{00000000-0008-0000-17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552450</xdr:colOff>
      <xdr:row>230</xdr:row>
      <xdr:rowOff>66675</xdr:rowOff>
    </xdr:from>
    <xdr:to>
      <xdr:col>10</xdr:col>
      <xdr:colOff>85725</xdr:colOff>
      <xdr:row>241</xdr:row>
      <xdr:rowOff>142875</xdr:rowOff>
    </xdr:to>
    <xdr:graphicFrame macro="">
      <xdr:nvGraphicFramePr>
        <xdr:cNvPr id="20" name="Grafik 19">
          <a:extLst>
            <a:ext uri="{FF2B5EF4-FFF2-40B4-BE49-F238E27FC236}">
              <a16:creationId xmlns:a16="http://schemas.microsoft.com/office/drawing/2014/main" id="{00000000-0008-0000-17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533400</xdr:colOff>
      <xdr:row>241</xdr:row>
      <xdr:rowOff>180975</xdr:rowOff>
    </xdr:from>
    <xdr:to>
      <xdr:col>10</xdr:col>
      <xdr:colOff>66675</xdr:colOff>
      <xdr:row>254</xdr:row>
      <xdr:rowOff>19050</xdr:rowOff>
    </xdr:to>
    <xdr:graphicFrame macro="">
      <xdr:nvGraphicFramePr>
        <xdr:cNvPr id="21" name="Grafik 20">
          <a:extLst>
            <a:ext uri="{FF2B5EF4-FFF2-40B4-BE49-F238E27FC236}">
              <a16:creationId xmlns:a16="http://schemas.microsoft.com/office/drawing/2014/main" id="{00000000-0008-0000-17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523875</xdr:colOff>
      <xdr:row>254</xdr:row>
      <xdr:rowOff>38100</xdr:rowOff>
    </xdr:from>
    <xdr:to>
      <xdr:col>10</xdr:col>
      <xdr:colOff>47625</xdr:colOff>
      <xdr:row>265</xdr:row>
      <xdr:rowOff>180975</xdr:rowOff>
    </xdr:to>
    <xdr:graphicFrame macro="">
      <xdr:nvGraphicFramePr>
        <xdr:cNvPr id="22" name="Grafik 21">
          <a:extLst>
            <a:ext uri="{FF2B5EF4-FFF2-40B4-BE49-F238E27FC236}">
              <a16:creationId xmlns:a16="http://schemas.microsoft.com/office/drawing/2014/main" id="{00000000-0008-0000-17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523875</xdr:colOff>
      <xdr:row>266</xdr:row>
      <xdr:rowOff>9525</xdr:rowOff>
    </xdr:from>
    <xdr:to>
      <xdr:col>10</xdr:col>
      <xdr:colOff>47625</xdr:colOff>
      <xdr:row>277</xdr:row>
      <xdr:rowOff>190500</xdr:rowOff>
    </xdr:to>
    <xdr:graphicFrame macro="">
      <xdr:nvGraphicFramePr>
        <xdr:cNvPr id="23" name="Grafik 22">
          <a:extLst>
            <a:ext uri="{FF2B5EF4-FFF2-40B4-BE49-F238E27FC236}">
              <a16:creationId xmlns:a16="http://schemas.microsoft.com/office/drawing/2014/main" id="{00000000-0008-0000-17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523875</xdr:colOff>
      <xdr:row>278</xdr:row>
      <xdr:rowOff>28575</xdr:rowOff>
    </xdr:from>
    <xdr:to>
      <xdr:col>10</xdr:col>
      <xdr:colOff>38100</xdr:colOff>
      <xdr:row>288</xdr:row>
      <xdr:rowOff>190500</xdr:rowOff>
    </xdr:to>
    <xdr:graphicFrame macro="">
      <xdr:nvGraphicFramePr>
        <xdr:cNvPr id="24" name="Grafik 23">
          <a:extLst>
            <a:ext uri="{FF2B5EF4-FFF2-40B4-BE49-F238E27FC236}">
              <a16:creationId xmlns:a16="http://schemas.microsoft.com/office/drawing/2014/main" id="{00000000-0008-0000-17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514350</xdr:colOff>
      <xdr:row>289</xdr:row>
      <xdr:rowOff>38100</xdr:rowOff>
    </xdr:from>
    <xdr:to>
      <xdr:col>10</xdr:col>
      <xdr:colOff>38100</xdr:colOff>
      <xdr:row>300</xdr:row>
      <xdr:rowOff>19050</xdr:rowOff>
    </xdr:to>
    <xdr:graphicFrame macro="">
      <xdr:nvGraphicFramePr>
        <xdr:cNvPr id="25" name="Grafik 24">
          <a:extLst>
            <a:ext uri="{FF2B5EF4-FFF2-40B4-BE49-F238E27FC236}">
              <a16:creationId xmlns:a16="http://schemas.microsoft.com/office/drawing/2014/main" id="{00000000-0008-0000-17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495299</xdr:colOff>
      <xdr:row>300</xdr:row>
      <xdr:rowOff>57150</xdr:rowOff>
    </xdr:from>
    <xdr:to>
      <xdr:col>10</xdr:col>
      <xdr:colOff>38100</xdr:colOff>
      <xdr:row>310</xdr:row>
      <xdr:rowOff>180975</xdr:rowOff>
    </xdr:to>
    <xdr:graphicFrame macro="">
      <xdr:nvGraphicFramePr>
        <xdr:cNvPr id="26" name="Grafik 25">
          <a:extLst>
            <a:ext uri="{FF2B5EF4-FFF2-40B4-BE49-F238E27FC236}">
              <a16:creationId xmlns:a16="http://schemas.microsoft.com/office/drawing/2014/main" id="{00000000-0008-0000-17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</xdr:col>
      <xdr:colOff>504824</xdr:colOff>
      <xdr:row>311</xdr:row>
      <xdr:rowOff>0</xdr:rowOff>
    </xdr:from>
    <xdr:to>
      <xdr:col>10</xdr:col>
      <xdr:colOff>57149</xdr:colOff>
      <xdr:row>320</xdr:row>
      <xdr:rowOff>161925</xdr:rowOff>
    </xdr:to>
    <xdr:graphicFrame macro="">
      <xdr:nvGraphicFramePr>
        <xdr:cNvPr id="27" name="Grafik 26">
          <a:extLst>
            <a:ext uri="{FF2B5EF4-FFF2-40B4-BE49-F238E27FC236}">
              <a16:creationId xmlns:a16="http://schemas.microsoft.com/office/drawing/2014/main" id="{00000000-0008-0000-17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495299</xdr:colOff>
      <xdr:row>321</xdr:row>
      <xdr:rowOff>9525</xdr:rowOff>
    </xdr:from>
    <xdr:to>
      <xdr:col>10</xdr:col>
      <xdr:colOff>66674</xdr:colOff>
      <xdr:row>330</xdr:row>
      <xdr:rowOff>161925</xdr:rowOff>
    </xdr:to>
    <xdr:graphicFrame macro="">
      <xdr:nvGraphicFramePr>
        <xdr:cNvPr id="28" name="Grafik 27">
          <a:extLst>
            <a:ext uri="{FF2B5EF4-FFF2-40B4-BE49-F238E27FC236}">
              <a16:creationId xmlns:a16="http://schemas.microsoft.com/office/drawing/2014/main" id="{00000000-0008-0000-17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</xdr:col>
      <xdr:colOff>504825</xdr:colOff>
      <xdr:row>330</xdr:row>
      <xdr:rowOff>190500</xdr:rowOff>
    </xdr:from>
    <xdr:to>
      <xdr:col>10</xdr:col>
      <xdr:colOff>104775</xdr:colOff>
      <xdr:row>340</xdr:row>
      <xdr:rowOff>171450</xdr:rowOff>
    </xdr:to>
    <xdr:graphicFrame macro="">
      <xdr:nvGraphicFramePr>
        <xdr:cNvPr id="29" name="Grafik 28">
          <a:extLst>
            <a:ext uri="{FF2B5EF4-FFF2-40B4-BE49-F238E27FC236}">
              <a16:creationId xmlns:a16="http://schemas.microsoft.com/office/drawing/2014/main" id="{00000000-0008-0000-17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</xdr:col>
      <xdr:colOff>504824</xdr:colOff>
      <xdr:row>341</xdr:row>
      <xdr:rowOff>9525</xdr:rowOff>
    </xdr:from>
    <xdr:to>
      <xdr:col>10</xdr:col>
      <xdr:colOff>95249</xdr:colOff>
      <xdr:row>351</xdr:row>
      <xdr:rowOff>19050</xdr:rowOff>
    </xdr:to>
    <xdr:graphicFrame macro="">
      <xdr:nvGraphicFramePr>
        <xdr:cNvPr id="30" name="Grafik 29">
          <a:extLst>
            <a:ext uri="{FF2B5EF4-FFF2-40B4-BE49-F238E27FC236}">
              <a16:creationId xmlns:a16="http://schemas.microsoft.com/office/drawing/2014/main" id="{00000000-0008-0000-17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</xdr:col>
      <xdr:colOff>523874</xdr:colOff>
      <xdr:row>351</xdr:row>
      <xdr:rowOff>47625</xdr:rowOff>
    </xdr:from>
    <xdr:to>
      <xdr:col>10</xdr:col>
      <xdr:colOff>114299</xdr:colOff>
      <xdr:row>360</xdr:row>
      <xdr:rowOff>180975</xdr:rowOff>
    </xdr:to>
    <xdr:graphicFrame macro="">
      <xdr:nvGraphicFramePr>
        <xdr:cNvPr id="31" name="Grafik 30">
          <a:extLst>
            <a:ext uri="{FF2B5EF4-FFF2-40B4-BE49-F238E27FC236}">
              <a16:creationId xmlns:a16="http://schemas.microsoft.com/office/drawing/2014/main" id="{00000000-0008-0000-17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523874</xdr:colOff>
      <xdr:row>361</xdr:row>
      <xdr:rowOff>19050</xdr:rowOff>
    </xdr:from>
    <xdr:to>
      <xdr:col>10</xdr:col>
      <xdr:colOff>133349</xdr:colOff>
      <xdr:row>371</xdr:row>
      <xdr:rowOff>9525</xdr:rowOff>
    </xdr:to>
    <xdr:graphicFrame macro="">
      <xdr:nvGraphicFramePr>
        <xdr:cNvPr id="32" name="Grafik 31">
          <a:extLst>
            <a:ext uri="{FF2B5EF4-FFF2-40B4-BE49-F238E27FC236}">
              <a16:creationId xmlns:a16="http://schemas.microsoft.com/office/drawing/2014/main" id="{00000000-0008-0000-17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</xdr:col>
      <xdr:colOff>561975</xdr:colOff>
      <xdr:row>371</xdr:row>
      <xdr:rowOff>28575</xdr:rowOff>
    </xdr:from>
    <xdr:to>
      <xdr:col>10</xdr:col>
      <xdr:colOff>142875</xdr:colOff>
      <xdr:row>379</xdr:row>
      <xdr:rowOff>190500</xdr:rowOff>
    </xdr:to>
    <xdr:graphicFrame macro="">
      <xdr:nvGraphicFramePr>
        <xdr:cNvPr id="33" name="Grafik 32">
          <a:extLst>
            <a:ext uri="{FF2B5EF4-FFF2-40B4-BE49-F238E27FC236}">
              <a16:creationId xmlns:a16="http://schemas.microsoft.com/office/drawing/2014/main" id="{00000000-0008-0000-17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</xdr:col>
      <xdr:colOff>590549</xdr:colOff>
      <xdr:row>380</xdr:row>
      <xdr:rowOff>57150</xdr:rowOff>
    </xdr:from>
    <xdr:to>
      <xdr:col>10</xdr:col>
      <xdr:colOff>142874</xdr:colOff>
      <xdr:row>388</xdr:row>
      <xdr:rowOff>171450</xdr:rowOff>
    </xdr:to>
    <xdr:graphicFrame macro="">
      <xdr:nvGraphicFramePr>
        <xdr:cNvPr id="34" name="Grafik 33">
          <a:extLst>
            <a:ext uri="{FF2B5EF4-FFF2-40B4-BE49-F238E27FC236}">
              <a16:creationId xmlns:a16="http://schemas.microsoft.com/office/drawing/2014/main" id="{00000000-0008-0000-17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590550</xdr:colOff>
      <xdr:row>389</xdr:row>
      <xdr:rowOff>38100</xdr:rowOff>
    </xdr:from>
    <xdr:to>
      <xdr:col>10</xdr:col>
      <xdr:colOff>133350</xdr:colOff>
      <xdr:row>398</xdr:row>
      <xdr:rowOff>0</xdr:rowOff>
    </xdr:to>
    <xdr:graphicFrame macro="">
      <xdr:nvGraphicFramePr>
        <xdr:cNvPr id="35" name="Grafik 34">
          <a:extLst>
            <a:ext uri="{FF2B5EF4-FFF2-40B4-BE49-F238E27FC236}">
              <a16:creationId xmlns:a16="http://schemas.microsoft.com/office/drawing/2014/main" id="{00000000-0008-0000-17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3"/>
  <dimension ref="C2:O91"/>
  <sheetViews>
    <sheetView showGridLines="0" tabSelected="1" topLeftCell="A25" zoomScaleNormal="100" workbookViewId="0">
      <selection activeCell="V36" sqref="V36"/>
    </sheetView>
  </sheetViews>
  <sheetFormatPr defaultRowHeight="15" x14ac:dyDescent="0.25"/>
  <cols>
    <col min="1" max="1" width="5.42578125" customWidth="1"/>
    <col min="2" max="2" width="2.85546875" customWidth="1"/>
    <col min="3" max="3" width="19.28515625" customWidth="1"/>
    <col min="5" max="5" width="23.140625" customWidth="1"/>
    <col min="6" max="6" width="10.7109375" hidden="1" customWidth="1"/>
    <col min="7" max="7" width="18.5703125" hidden="1" customWidth="1"/>
    <col min="8" max="8" width="16.85546875" hidden="1" customWidth="1"/>
    <col min="9" max="9" width="22.85546875" customWidth="1"/>
    <col min="10" max="10" width="19.42578125" hidden="1" customWidth="1"/>
    <col min="11" max="11" width="24.7109375" hidden="1" customWidth="1"/>
    <col min="12" max="12" width="16.42578125" hidden="1" customWidth="1"/>
    <col min="13" max="13" width="25.140625" hidden="1" customWidth="1"/>
    <col min="14" max="14" width="20.7109375" hidden="1" customWidth="1"/>
    <col min="15" max="15" width="23.5703125" hidden="1" customWidth="1"/>
    <col min="16" max="16" width="3.5703125" customWidth="1"/>
    <col min="260" max="260" width="2.85546875" customWidth="1"/>
    <col min="263" max="263" width="18.5703125" customWidth="1"/>
    <col min="264" max="264" width="9" customWidth="1"/>
    <col min="265" max="265" width="10.85546875" customWidth="1"/>
    <col min="516" max="516" width="2.85546875" customWidth="1"/>
    <col min="519" max="519" width="18.5703125" customWidth="1"/>
    <col min="520" max="520" width="9" customWidth="1"/>
    <col min="521" max="521" width="10.85546875" customWidth="1"/>
    <col min="772" max="772" width="2.85546875" customWidth="1"/>
    <col min="775" max="775" width="18.5703125" customWidth="1"/>
    <col min="776" max="776" width="9" customWidth="1"/>
    <col min="777" max="777" width="10.85546875" customWidth="1"/>
    <col min="1028" max="1028" width="2.85546875" customWidth="1"/>
    <col min="1031" max="1031" width="18.5703125" customWidth="1"/>
    <col min="1032" max="1032" width="9" customWidth="1"/>
    <col min="1033" max="1033" width="10.85546875" customWidth="1"/>
    <col min="1284" max="1284" width="2.85546875" customWidth="1"/>
    <col min="1287" max="1287" width="18.5703125" customWidth="1"/>
    <col min="1288" max="1288" width="9" customWidth="1"/>
    <col min="1289" max="1289" width="10.85546875" customWidth="1"/>
    <col min="1540" max="1540" width="2.85546875" customWidth="1"/>
    <col min="1543" max="1543" width="18.5703125" customWidth="1"/>
    <col min="1544" max="1544" width="9" customWidth="1"/>
    <col min="1545" max="1545" width="10.85546875" customWidth="1"/>
    <col min="1796" max="1796" width="2.85546875" customWidth="1"/>
    <col min="1799" max="1799" width="18.5703125" customWidth="1"/>
    <col min="1800" max="1800" width="9" customWidth="1"/>
    <col min="1801" max="1801" width="10.85546875" customWidth="1"/>
    <col min="2052" max="2052" width="2.85546875" customWidth="1"/>
    <col min="2055" max="2055" width="18.5703125" customWidth="1"/>
    <col min="2056" max="2056" width="9" customWidth="1"/>
    <col min="2057" max="2057" width="10.85546875" customWidth="1"/>
    <col min="2308" max="2308" width="2.85546875" customWidth="1"/>
    <col min="2311" max="2311" width="18.5703125" customWidth="1"/>
    <col min="2312" max="2312" width="9" customWidth="1"/>
    <col min="2313" max="2313" width="10.85546875" customWidth="1"/>
    <col min="2564" max="2564" width="2.85546875" customWidth="1"/>
    <col min="2567" max="2567" width="18.5703125" customWidth="1"/>
    <col min="2568" max="2568" width="9" customWidth="1"/>
    <col min="2569" max="2569" width="10.85546875" customWidth="1"/>
    <col min="2820" max="2820" width="2.85546875" customWidth="1"/>
    <col min="2823" max="2823" width="18.5703125" customWidth="1"/>
    <col min="2824" max="2824" width="9" customWidth="1"/>
    <col min="2825" max="2825" width="10.85546875" customWidth="1"/>
    <col min="3076" max="3076" width="2.85546875" customWidth="1"/>
    <col min="3079" max="3079" width="18.5703125" customWidth="1"/>
    <col min="3080" max="3080" width="9" customWidth="1"/>
    <col min="3081" max="3081" width="10.85546875" customWidth="1"/>
    <col min="3332" max="3332" width="2.85546875" customWidth="1"/>
    <col min="3335" max="3335" width="18.5703125" customWidth="1"/>
    <col min="3336" max="3336" width="9" customWidth="1"/>
    <col min="3337" max="3337" width="10.85546875" customWidth="1"/>
    <col min="3588" max="3588" width="2.85546875" customWidth="1"/>
    <col min="3591" max="3591" width="18.5703125" customWidth="1"/>
    <col min="3592" max="3592" width="9" customWidth="1"/>
    <col min="3593" max="3593" width="10.85546875" customWidth="1"/>
    <col min="3844" max="3844" width="2.85546875" customWidth="1"/>
    <col min="3847" max="3847" width="18.5703125" customWidth="1"/>
    <col min="3848" max="3848" width="9" customWidth="1"/>
    <col min="3849" max="3849" width="10.85546875" customWidth="1"/>
    <col min="4100" max="4100" width="2.85546875" customWidth="1"/>
    <col min="4103" max="4103" width="18.5703125" customWidth="1"/>
    <col min="4104" max="4104" width="9" customWidth="1"/>
    <col min="4105" max="4105" width="10.85546875" customWidth="1"/>
    <col min="4356" max="4356" width="2.85546875" customWidth="1"/>
    <col min="4359" max="4359" width="18.5703125" customWidth="1"/>
    <col min="4360" max="4360" width="9" customWidth="1"/>
    <col min="4361" max="4361" width="10.85546875" customWidth="1"/>
    <col min="4612" max="4612" width="2.85546875" customWidth="1"/>
    <col min="4615" max="4615" width="18.5703125" customWidth="1"/>
    <col min="4616" max="4616" width="9" customWidth="1"/>
    <col min="4617" max="4617" width="10.85546875" customWidth="1"/>
    <col min="4868" max="4868" width="2.85546875" customWidth="1"/>
    <col min="4871" max="4871" width="18.5703125" customWidth="1"/>
    <col min="4872" max="4872" width="9" customWidth="1"/>
    <col min="4873" max="4873" width="10.85546875" customWidth="1"/>
    <col min="5124" max="5124" width="2.85546875" customWidth="1"/>
    <col min="5127" max="5127" width="18.5703125" customWidth="1"/>
    <col min="5128" max="5128" width="9" customWidth="1"/>
    <col min="5129" max="5129" width="10.85546875" customWidth="1"/>
    <col min="5380" max="5380" width="2.85546875" customWidth="1"/>
    <col min="5383" max="5383" width="18.5703125" customWidth="1"/>
    <col min="5384" max="5384" width="9" customWidth="1"/>
    <col min="5385" max="5385" width="10.85546875" customWidth="1"/>
    <col min="5636" max="5636" width="2.85546875" customWidth="1"/>
    <col min="5639" max="5639" width="18.5703125" customWidth="1"/>
    <col min="5640" max="5640" width="9" customWidth="1"/>
    <col min="5641" max="5641" width="10.85546875" customWidth="1"/>
    <col min="5892" max="5892" width="2.85546875" customWidth="1"/>
    <col min="5895" max="5895" width="18.5703125" customWidth="1"/>
    <col min="5896" max="5896" width="9" customWidth="1"/>
    <col min="5897" max="5897" width="10.85546875" customWidth="1"/>
    <col min="6148" max="6148" width="2.85546875" customWidth="1"/>
    <col min="6151" max="6151" width="18.5703125" customWidth="1"/>
    <col min="6152" max="6152" width="9" customWidth="1"/>
    <col min="6153" max="6153" width="10.85546875" customWidth="1"/>
    <col min="6404" max="6404" width="2.85546875" customWidth="1"/>
    <col min="6407" max="6407" width="18.5703125" customWidth="1"/>
    <col min="6408" max="6408" width="9" customWidth="1"/>
    <col min="6409" max="6409" width="10.85546875" customWidth="1"/>
    <col min="6660" max="6660" width="2.85546875" customWidth="1"/>
    <col min="6663" max="6663" width="18.5703125" customWidth="1"/>
    <col min="6664" max="6664" width="9" customWidth="1"/>
    <col min="6665" max="6665" width="10.85546875" customWidth="1"/>
    <col min="6916" max="6916" width="2.85546875" customWidth="1"/>
    <col min="6919" max="6919" width="18.5703125" customWidth="1"/>
    <col min="6920" max="6920" width="9" customWidth="1"/>
    <col min="6921" max="6921" width="10.85546875" customWidth="1"/>
    <col min="7172" max="7172" width="2.85546875" customWidth="1"/>
    <col min="7175" max="7175" width="18.5703125" customWidth="1"/>
    <col min="7176" max="7176" width="9" customWidth="1"/>
    <col min="7177" max="7177" width="10.85546875" customWidth="1"/>
    <col min="7428" max="7428" width="2.85546875" customWidth="1"/>
    <col min="7431" max="7431" width="18.5703125" customWidth="1"/>
    <col min="7432" max="7432" width="9" customWidth="1"/>
    <col min="7433" max="7433" width="10.85546875" customWidth="1"/>
    <col min="7684" max="7684" width="2.85546875" customWidth="1"/>
    <col min="7687" max="7687" width="18.5703125" customWidth="1"/>
    <col min="7688" max="7688" width="9" customWidth="1"/>
    <col min="7689" max="7689" width="10.85546875" customWidth="1"/>
    <col min="7940" max="7940" width="2.85546875" customWidth="1"/>
    <col min="7943" max="7943" width="18.5703125" customWidth="1"/>
    <col min="7944" max="7944" width="9" customWidth="1"/>
    <col min="7945" max="7945" width="10.85546875" customWidth="1"/>
    <col min="8196" max="8196" width="2.85546875" customWidth="1"/>
    <col min="8199" max="8199" width="18.5703125" customWidth="1"/>
    <col min="8200" max="8200" width="9" customWidth="1"/>
    <col min="8201" max="8201" width="10.85546875" customWidth="1"/>
    <col min="8452" max="8452" width="2.85546875" customWidth="1"/>
    <col min="8455" max="8455" width="18.5703125" customWidth="1"/>
    <col min="8456" max="8456" width="9" customWidth="1"/>
    <col min="8457" max="8457" width="10.85546875" customWidth="1"/>
    <col min="8708" max="8708" width="2.85546875" customWidth="1"/>
    <col min="8711" max="8711" width="18.5703125" customWidth="1"/>
    <col min="8712" max="8712" width="9" customWidth="1"/>
    <col min="8713" max="8713" width="10.85546875" customWidth="1"/>
    <col min="8964" max="8964" width="2.85546875" customWidth="1"/>
    <col min="8967" max="8967" width="18.5703125" customWidth="1"/>
    <col min="8968" max="8968" width="9" customWidth="1"/>
    <col min="8969" max="8969" width="10.85546875" customWidth="1"/>
    <col min="9220" max="9220" width="2.85546875" customWidth="1"/>
    <col min="9223" max="9223" width="18.5703125" customWidth="1"/>
    <col min="9224" max="9224" width="9" customWidth="1"/>
    <col min="9225" max="9225" width="10.85546875" customWidth="1"/>
    <col min="9476" max="9476" width="2.85546875" customWidth="1"/>
    <col min="9479" max="9479" width="18.5703125" customWidth="1"/>
    <col min="9480" max="9480" width="9" customWidth="1"/>
    <col min="9481" max="9481" width="10.85546875" customWidth="1"/>
    <col min="9732" max="9732" width="2.85546875" customWidth="1"/>
    <col min="9735" max="9735" width="18.5703125" customWidth="1"/>
    <col min="9736" max="9736" width="9" customWidth="1"/>
    <col min="9737" max="9737" width="10.85546875" customWidth="1"/>
    <col min="9988" max="9988" width="2.85546875" customWidth="1"/>
    <col min="9991" max="9991" width="18.5703125" customWidth="1"/>
    <col min="9992" max="9992" width="9" customWidth="1"/>
    <col min="9993" max="9993" width="10.85546875" customWidth="1"/>
    <col min="10244" max="10244" width="2.85546875" customWidth="1"/>
    <col min="10247" max="10247" width="18.5703125" customWidth="1"/>
    <col min="10248" max="10248" width="9" customWidth="1"/>
    <col min="10249" max="10249" width="10.85546875" customWidth="1"/>
    <col min="10500" max="10500" width="2.85546875" customWidth="1"/>
    <col min="10503" max="10503" width="18.5703125" customWidth="1"/>
    <col min="10504" max="10504" width="9" customWidth="1"/>
    <col min="10505" max="10505" width="10.85546875" customWidth="1"/>
    <col min="10756" max="10756" width="2.85546875" customWidth="1"/>
    <col min="10759" max="10759" width="18.5703125" customWidth="1"/>
    <col min="10760" max="10760" width="9" customWidth="1"/>
    <col min="10761" max="10761" width="10.85546875" customWidth="1"/>
    <col min="11012" max="11012" width="2.85546875" customWidth="1"/>
    <col min="11015" max="11015" width="18.5703125" customWidth="1"/>
    <col min="11016" max="11016" width="9" customWidth="1"/>
    <col min="11017" max="11017" width="10.85546875" customWidth="1"/>
    <col min="11268" max="11268" width="2.85546875" customWidth="1"/>
    <col min="11271" max="11271" width="18.5703125" customWidth="1"/>
    <col min="11272" max="11272" width="9" customWidth="1"/>
    <col min="11273" max="11273" width="10.85546875" customWidth="1"/>
    <col min="11524" max="11524" width="2.85546875" customWidth="1"/>
    <col min="11527" max="11527" width="18.5703125" customWidth="1"/>
    <col min="11528" max="11528" width="9" customWidth="1"/>
    <col min="11529" max="11529" width="10.85546875" customWidth="1"/>
    <col min="11780" max="11780" width="2.85546875" customWidth="1"/>
    <col min="11783" max="11783" width="18.5703125" customWidth="1"/>
    <col min="11784" max="11784" width="9" customWidth="1"/>
    <col min="11785" max="11785" width="10.85546875" customWidth="1"/>
    <col min="12036" max="12036" width="2.85546875" customWidth="1"/>
    <col min="12039" max="12039" width="18.5703125" customWidth="1"/>
    <col min="12040" max="12040" width="9" customWidth="1"/>
    <col min="12041" max="12041" width="10.85546875" customWidth="1"/>
    <col min="12292" max="12292" width="2.85546875" customWidth="1"/>
    <col min="12295" max="12295" width="18.5703125" customWidth="1"/>
    <col min="12296" max="12296" width="9" customWidth="1"/>
    <col min="12297" max="12297" width="10.85546875" customWidth="1"/>
    <col min="12548" max="12548" width="2.85546875" customWidth="1"/>
    <col min="12551" max="12551" width="18.5703125" customWidth="1"/>
    <col min="12552" max="12552" width="9" customWidth="1"/>
    <col min="12553" max="12553" width="10.85546875" customWidth="1"/>
    <col min="12804" max="12804" width="2.85546875" customWidth="1"/>
    <col min="12807" max="12807" width="18.5703125" customWidth="1"/>
    <col min="12808" max="12808" width="9" customWidth="1"/>
    <col min="12809" max="12809" width="10.85546875" customWidth="1"/>
    <col min="13060" max="13060" width="2.85546875" customWidth="1"/>
    <col min="13063" max="13063" width="18.5703125" customWidth="1"/>
    <col min="13064" max="13064" width="9" customWidth="1"/>
    <col min="13065" max="13065" width="10.85546875" customWidth="1"/>
    <col min="13316" max="13316" width="2.85546875" customWidth="1"/>
    <col min="13319" max="13319" width="18.5703125" customWidth="1"/>
    <col min="13320" max="13320" width="9" customWidth="1"/>
    <col min="13321" max="13321" width="10.85546875" customWidth="1"/>
    <col min="13572" max="13572" width="2.85546875" customWidth="1"/>
    <col min="13575" max="13575" width="18.5703125" customWidth="1"/>
    <col min="13576" max="13576" width="9" customWidth="1"/>
    <col min="13577" max="13577" width="10.85546875" customWidth="1"/>
    <col min="13828" max="13828" width="2.85546875" customWidth="1"/>
    <col min="13831" max="13831" width="18.5703125" customWidth="1"/>
    <col min="13832" max="13832" width="9" customWidth="1"/>
    <col min="13833" max="13833" width="10.85546875" customWidth="1"/>
    <col min="14084" max="14084" width="2.85546875" customWidth="1"/>
    <col min="14087" max="14087" width="18.5703125" customWidth="1"/>
    <col min="14088" max="14088" width="9" customWidth="1"/>
    <col min="14089" max="14089" width="10.85546875" customWidth="1"/>
    <col min="14340" max="14340" width="2.85546875" customWidth="1"/>
    <col min="14343" max="14343" width="18.5703125" customWidth="1"/>
    <col min="14344" max="14344" width="9" customWidth="1"/>
    <col min="14345" max="14345" width="10.85546875" customWidth="1"/>
    <col min="14596" max="14596" width="2.85546875" customWidth="1"/>
    <col min="14599" max="14599" width="18.5703125" customWidth="1"/>
    <col min="14600" max="14600" width="9" customWidth="1"/>
    <col min="14601" max="14601" width="10.85546875" customWidth="1"/>
    <col min="14852" max="14852" width="2.85546875" customWidth="1"/>
    <col min="14855" max="14855" width="18.5703125" customWidth="1"/>
    <col min="14856" max="14856" width="9" customWidth="1"/>
    <col min="14857" max="14857" width="10.85546875" customWidth="1"/>
    <col min="15108" max="15108" width="2.85546875" customWidth="1"/>
    <col min="15111" max="15111" width="18.5703125" customWidth="1"/>
    <col min="15112" max="15112" width="9" customWidth="1"/>
    <col min="15113" max="15113" width="10.85546875" customWidth="1"/>
    <col min="15364" max="15364" width="2.85546875" customWidth="1"/>
    <col min="15367" max="15367" width="18.5703125" customWidth="1"/>
    <col min="15368" max="15368" width="9" customWidth="1"/>
    <col min="15369" max="15369" width="10.85546875" customWidth="1"/>
    <col min="15620" max="15620" width="2.85546875" customWidth="1"/>
    <col min="15623" max="15623" width="18.5703125" customWidth="1"/>
    <col min="15624" max="15624" width="9" customWidth="1"/>
    <col min="15625" max="15625" width="10.85546875" customWidth="1"/>
    <col min="15876" max="15876" width="2.85546875" customWidth="1"/>
    <col min="15879" max="15879" width="18.5703125" customWidth="1"/>
    <col min="15880" max="15880" width="9" customWidth="1"/>
    <col min="15881" max="15881" width="10.85546875" customWidth="1"/>
    <col min="16132" max="16132" width="2.85546875" customWidth="1"/>
    <col min="16135" max="16135" width="18.5703125" customWidth="1"/>
    <col min="16136" max="16136" width="9" customWidth="1"/>
    <col min="16137" max="16137" width="10.85546875" customWidth="1"/>
  </cols>
  <sheetData>
    <row r="2" spans="3:15" ht="18.75" x14ac:dyDescent="0.25">
      <c r="C2" s="46"/>
      <c r="D2" s="110" t="s">
        <v>50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46"/>
    </row>
    <row r="3" spans="3:15" ht="15.75" thickBot="1" x14ac:dyDescent="0.3">
      <c r="C3" t="s">
        <v>99</v>
      </c>
    </row>
    <row r="4" spans="3:15" ht="49.5" customHeight="1" thickBot="1" x14ac:dyDescent="0.3">
      <c r="C4" s="92" t="s">
        <v>49</v>
      </c>
      <c r="D4" s="92" t="s">
        <v>55</v>
      </c>
      <c r="E4" s="92" t="s">
        <v>52</v>
      </c>
      <c r="F4" s="92" t="s">
        <v>53</v>
      </c>
      <c r="G4" s="93" t="s">
        <v>54</v>
      </c>
      <c r="H4" s="93" t="s">
        <v>56</v>
      </c>
      <c r="I4" s="92" t="s">
        <v>57</v>
      </c>
      <c r="J4" s="90" t="s">
        <v>58</v>
      </c>
      <c r="K4" s="3" t="s">
        <v>0</v>
      </c>
      <c r="L4" s="2" t="s">
        <v>98</v>
      </c>
      <c r="M4" s="2" t="s">
        <v>59</v>
      </c>
      <c r="N4" s="2" t="s">
        <v>60</v>
      </c>
      <c r="O4" s="2" t="s">
        <v>61</v>
      </c>
    </row>
    <row r="5" spans="3:15" x14ac:dyDescent="0.25">
      <c r="C5" s="94"/>
      <c r="D5" s="95" t="s">
        <v>51</v>
      </c>
      <c r="E5" s="95" t="s">
        <v>1</v>
      </c>
      <c r="F5" s="96"/>
      <c r="G5" s="97">
        <v>6100000</v>
      </c>
      <c r="H5" s="98">
        <v>0.61</v>
      </c>
      <c r="I5" s="99">
        <f t="shared" ref="I5:I43" si="0">C5*H5</f>
        <v>0</v>
      </c>
      <c r="J5" s="6">
        <v>11627.906976744185</v>
      </c>
      <c r="K5" s="5">
        <f>I5*J5</f>
        <v>0</v>
      </c>
      <c r="L5" s="6">
        <v>1.1000000000000001</v>
      </c>
      <c r="M5" s="7">
        <f>K5*L5</f>
        <v>0</v>
      </c>
      <c r="N5" s="4">
        <v>0.3387599999972899</v>
      </c>
      <c r="O5" s="7">
        <f>N5*M5</f>
        <v>0</v>
      </c>
    </row>
    <row r="6" spans="3:15" x14ac:dyDescent="0.25">
      <c r="C6" s="94"/>
      <c r="D6" s="95" t="s">
        <v>51</v>
      </c>
      <c r="E6" s="95" t="s">
        <v>2</v>
      </c>
      <c r="F6" s="96"/>
      <c r="G6" s="97">
        <v>7200000</v>
      </c>
      <c r="H6" s="98">
        <v>0.72</v>
      </c>
      <c r="I6" s="99">
        <f t="shared" si="0"/>
        <v>0</v>
      </c>
      <c r="J6" s="6">
        <v>11627.906976744185</v>
      </c>
      <c r="K6" s="7">
        <f>I6*J6</f>
        <v>0</v>
      </c>
      <c r="L6" s="6">
        <v>1.1000000000000001</v>
      </c>
      <c r="M6" s="7">
        <f>K6*L6</f>
        <v>0</v>
      </c>
      <c r="N6" s="4">
        <v>0.38915999999688672</v>
      </c>
      <c r="O6" s="7">
        <f>N6*M6</f>
        <v>0</v>
      </c>
    </row>
    <row r="7" spans="3:15" x14ac:dyDescent="0.25">
      <c r="C7" s="94"/>
      <c r="D7" s="95" t="s">
        <v>51</v>
      </c>
      <c r="E7" s="95" t="s">
        <v>3</v>
      </c>
      <c r="F7" s="96"/>
      <c r="G7" s="97">
        <v>5000000</v>
      </c>
      <c r="H7" s="98">
        <v>0.5</v>
      </c>
      <c r="I7" s="99">
        <f t="shared" si="0"/>
        <v>0</v>
      </c>
      <c r="J7" s="6">
        <v>11627.906976744185</v>
      </c>
      <c r="K7" s="7">
        <f t="shared" ref="K7:K42" si="1">I7*J7</f>
        <v>0</v>
      </c>
      <c r="L7" s="6">
        <v>1.1000000000000001</v>
      </c>
      <c r="M7" s="7">
        <f t="shared" ref="M7:M42" si="2">K7*L7</f>
        <v>0</v>
      </c>
      <c r="N7" s="15">
        <v>0.4</v>
      </c>
      <c r="O7" s="7">
        <f t="shared" ref="O7:O42" si="3">N7*M7</f>
        <v>0</v>
      </c>
    </row>
    <row r="8" spans="3:15" x14ac:dyDescent="0.25">
      <c r="C8" s="94"/>
      <c r="D8" s="95" t="s">
        <v>51</v>
      </c>
      <c r="E8" s="95" t="s">
        <v>4</v>
      </c>
      <c r="F8" s="96"/>
      <c r="G8" s="97">
        <v>3000000</v>
      </c>
      <c r="H8" s="98">
        <v>0.3</v>
      </c>
      <c r="I8" s="99">
        <f t="shared" si="0"/>
        <v>0</v>
      </c>
      <c r="J8" s="6">
        <v>11627.906976744185</v>
      </c>
      <c r="K8" s="7">
        <f t="shared" si="1"/>
        <v>0</v>
      </c>
      <c r="L8" s="6">
        <v>1.1000000000000001</v>
      </c>
      <c r="M8" s="7">
        <f t="shared" si="2"/>
        <v>0</v>
      </c>
      <c r="N8" s="4">
        <v>0.38699999999690399</v>
      </c>
      <c r="O8" s="7">
        <f t="shared" si="3"/>
        <v>0</v>
      </c>
    </row>
    <row r="9" spans="3:15" x14ac:dyDescent="0.25">
      <c r="C9" s="94"/>
      <c r="D9" s="95" t="s">
        <v>51</v>
      </c>
      <c r="E9" s="95" t="s">
        <v>5</v>
      </c>
      <c r="F9" s="96"/>
      <c r="G9" s="97">
        <v>2000000</v>
      </c>
      <c r="H9" s="98">
        <v>0.2</v>
      </c>
      <c r="I9" s="99">
        <f t="shared" si="0"/>
        <v>0</v>
      </c>
      <c r="J9" s="6">
        <v>11627.906976744185</v>
      </c>
      <c r="K9" s="7">
        <f t="shared" si="1"/>
        <v>0</v>
      </c>
      <c r="L9" s="6">
        <v>1.1000000000000001</v>
      </c>
      <c r="M9" s="7">
        <f t="shared" si="2"/>
        <v>0</v>
      </c>
      <c r="N9" s="4">
        <v>0.38699999999690399</v>
      </c>
      <c r="O9" s="7">
        <f t="shared" si="3"/>
        <v>0</v>
      </c>
    </row>
    <row r="10" spans="3:15" x14ac:dyDescent="0.25">
      <c r="C10" s="94"/>
      <c r="D10" s="95" t="s">
        <v>51</v>
      </c>
      <c r="E10" s="95" t="s">
        <v>6</v>
      </c>
      <c r="F10" s="96"/>
      <c r="G10" s="97">
        <v>1100000</v>
      </c>
      <c r="H10" s="98">
        <v>0.11</v>
      </c>
      <c r="I10" s="99">
        <f t="shared" si="0"/>
        <v>0</v>
      </c>
      <c r="J10" s="6">
        <v>11627.906976744185</v>
      </c>
      <c r="K10" s="7">
        <f t="shared" si="1"/>
        <v>0</v>
      </c>
      <c r="L10" s="6">
        <v>1.1000000000000001</v>
      </c>
      <c r="M10" s="7">
        <f t="shared" si="2"/>
        <v>0</v>
      </c>
      <c r="N10" s="4">
        <v>0.38699999999690399</v>
      </c>
      <c r="O10" s="7">
        <f t="shared" si="3"/>
        <v>0</v>
      </c>
    </row>
    <row r="11" spans="3:15" x14ac:dyDescent="0.25">
      <c r="C11" s="94"/>
      <c r="D11" s="95" t="s">
        <v>51</v>
      </c>
      <c r="E11" s="95" t="s">
        <v>7</v>
      </c>
      <c r="F11" s="96"/>
      <c r="G11" s="97">
        <v>7600000</v>
      </c>
      <c r="H11" s="98">
        <v>0.76</v>
      </c>
      <c r="I11" s="99">
        <f t="shared" si="0"/>
        <v>0</v>
      </c>
      <c r="J11" s="6">
        <v>11627.906976744185</v>
      </c>
      <c r="K11" s="7">
        <f t="shared" si="1"/>
        <v>0</v>
      </c>
      <c r="L11" s="6">
        <v>1.1000000000000001</v>
      </c>
      <c r="M11" s="7">
        <f t="shared" si="2"/>
        <v>0</v>
      </c>
      <c r="N11" s="4">
        <v>0.35063999999719486</v>
      </c>
      <c r="O11" s="7">
        <f t="shared" si="3"/>
        <v>0</v>
      </c>
    </row>
    <row r="12" spans="3:15" x14ac:dyDescent="0.25">
      <c r="C12" s="94"/>
      <c r="D12" s="95" t="s">
        <v>51</v>
      </c>
      <c r="E12" s="95" t="s">
        <v>8</v>
      </c>
      <c r="F12" s="96"/>
      <c r="G12" s="97">
        <v>4300000</v>
      </c>
      <c r="H12" s="98">
        <v>0.43</v>
      </c>
      <c r="I12" s="99">
        <f t="shared" si="0"/>
        <v>0</v>
      </c>
      <c r="J12" s="6">
        <v>11627.906976744185</v>
      </c>
      <c r="K12" s="7">
        <f t="shared" si="1"/>
        <v>0</v>
      </c>
      <c r="L12" s="6">
        <v>1.1000000000000001</v>
      </c>
      <c r="M12" s="7">
        <f t="shared" si="2"/>
        <v>0</v>
      </c>
      <c r="N12" s="15">
        <v>0.26100000000000001</v>
      </c>
      <c r="O12" s="7">
        <f t="shared" si="3"/>
        <v>0</v>
      </c>
    </row>
    <row r="13" spans="3:15" x14ac:dyDescent="0.25">
      <c r="C13" s="94"/>
      <c r="D13" s="95" t="s">
        <v>51</v>
      </c>
      <c r="E13" s="95" t="s">
        <v>9</v>
      </c>
      <c r="F13" s="96"/>
      <c r="G13" s="97">
        <v>3000000</v>
      </c>
      <c r="H13" s="98">
        <v>0.3</v>
      </c>
      <c r="I13" s="99">
        <f t="shared" si="0"/>
        <v>0</v>
      </c>
      <c r="J13" s="6">
        <v>11627.906976744185</v>
      </c>
      <c r="K13" s="7">
        <f t="shared" si="1"/>
        <v>0</v>
      </c>
      <c r="L13" s="6">
        <v>1.1000000000000001</v>
      </c>
      <c r="M13" s="7">
        <f t="shared" si="2"/>
        <v>0</v>
      </c>
      <c r="N13" s="4">
        <v>0.40247999999678014</v>
      </c>
      <c r="O13" s="7">
        <f t="shared" si="3"/>
        <v>0</v>
      </c>
    </row>
    <row r="14" spans="3:15" x14ac:dyDescent="0.25">
      <c r="C14" s="94"/>
      <c r="D14" s="95" t="s">
        <v>51</v>
      </c>
      <c r="E14" s="95" t="s">
        <v>10</v>
      </c>
      <c r="F14" s="96"/>
      <c r="G14" s="97">
        <v>2250000</v>
      </c>
      <c r="H14" s="98">
        <v>0.22500000000000001</v>
      </c>
      <c r="I14" s="99">
        <f t="shared" si="0"/>
        <v>0</v>
      </c>
      <c r="J14" s="6">
        <v>11627.906976744185</v>
      </c>
      <c r="K14" s="7">
        <f t="shared" si="1"/>
        <v>0</v>
      </c>
      <c r="L14" s="6">
        <v>1.1000000000000001</v>
      </c>
      <c r="M14" s="7">
        <f t="shared" si="2"/>
        <v>0</v>
      </c>
      <c r="N14" s="4">
        <v>0.40247999999678014</v>
      </c>
      <c r="O14" s="7">
        <f t="shared" si="3"/>
        <v>0</v>
      </c>
    </row>
    <row r="15" spans="3:15" x14ac:dyDescent="0.25">
      <c r="C15" s="94"/>
      <c r="D15" s="95" t="s">
        <v>51</v>
      </c>
      <c r="E15" s="95" t="s">
        <v>11</v>
      </c>
      <c r="F15" s="96"/>
      <c r="G15" s="97">
        <v>8000000</v>
      </c>
      <c r="H15" s="98">
        <v>0.8</v>
      </c>
      <c r="I15" s="99">
        <f t="shared" si="0"/>
        <v>0</v>
      </c>
      <c r="J15" s="6">
        <v>11627.906976744185</v>
      </c>
      <c r="K15" s="7">
        <f t="shared" si="1"/>
        <v>0</v>
      </c>
      <c r="L15" s="6">
        <v>1.1000000000000001</v>
      </c>
      <c r="M15" s="7">
        <f t="shared" si="2"/>
        <v>0</v>
      </c>
      <c r="N15" s="15">
        <v>0.38900000000000001</v>
      </c>
      <c r="O15" s="7">
        <f t="shared" si="3"/>
        <v>0</v>
      </c>
    </row>
    <row r="16" spans="3:15" x14ac:dyDescent="0.25">
      <c r="C16" s="94"/>
      <c r="D16" s="95" t="s">
        <v>51</v>
      </c>
      <c r="E16" s="95" t="s">
        <v>12</v>
      </c>
      <c r="F16" s="96"/>
      <c r="G16" s="97">
        <v>6000000</v>
      </c>
      <c r="H16" s="98">
        <v>0.6</v>
      </c>
      <c r="I16" s="99">
        <f t="shared" si="0"/>
        <v>0</v>
      </c>
      <c r="J16" s="6">
        <v>11627.906976744185</v>
      </c>
      <c r="K16" s="7">
        <f t="shared" si="1"/>
        <v>0</v>
      </c>
      <c r="L16" s="6">
        <v>1.1000000000000001</v>
      </c>
      <c r="M16" s="7">
        <f t="shared" si="2"/>
        <v>0</v>
      </c>
      <c r="N16" s="4">
        <v>0.29051999999767586</v>
      </c>
      <c r="O16" s="7">
        <f t="shared" si="3"/>
        <v>0</v>
      </c>
    </row>
    <row r="17" spans="3:15" x14ac:dyDescent="0.25">
      <c r="C17" s="94"/>
      <c r="D17" s="95" t="s">
        <v>51</v>
      </c>
      <c r="E17" s="95" t="s">
        <v>13</v>
      </c>
      <c r="F17" s="96"/>
      <c r="G17" s="97">
        <v>5500000</v>
      </c>
      <c r="H17" s="98">
        <v>0.55000000000000004</v>
      </c>
      <c r="I17" s="99">
        <f t="shared" si="0"/>
        <v>0</v>
      </c>
      <c r="J17" s="6">
        <v>11627.906976744185</v>
      </c>
      <c r="K17" s="7">
        <f t="shared" si="1"/>
        <v>0</v>
      </c>
      <c r="L17" s="6">
        <v>1.1000000000000001</v>
      </c>
      <c r="M17" s="7">
        <f t="shared" si="2"/>
        <v>0</v>
      </c>
      <c r="N17" s="15">
        <v>0.33900000000000002</v>
      </c>
      <c r="O17" s="7">
        <f t="shared" si="3"/>
        <v>0</v>
      </c>
    </row>
    <row r="18" spans="3:15" x14ac:dyDescent="0.25">
      <c r="C18" s="94"/>
      <c r="D18" s="95" t="s">
        <v>51</v>
      </c>
      <c r="E18" s="95" t="s">
        <v>14</v>
      </c>
      <c r="F18" s="96"/>
      <c r="G18" s="97">
        <v>4300000</v>
      </c>
      <c r="H18" s="98">
        <v>0.43</v>
      </c>
      <c r="I18" s="99">
        <f t="shared" si="0"/>
        <v>0</v>
      </c>
      <c r="J18" s="6">
        <v>11627.906976744185</v>
      </c>
      <c r="K18" s="7">
        <f t="shared" si="1"/>
        <v>0</v>
      </c>
      <c r="L18" s="6">
        <v>1.1000000000000001</v>
      </c>
      <c r="M18" s="7">
        <f t="shared" si="2"/>
        <v>0</v>
      </c>
      <c r="N18" s="4">
        <v>0.34595999999723231</v>
      </c>
      <c r="O18" s="7">
        <f t="shared" si="3"/>
        <v>0</v>
      </c>
    </row>
    <row r="19" spans="3:15" x14ac:dyDescent="0.25">
      <c r="C19" s="94"/>
      <c r="D19" s="95" t="s">
        <v>51</v>
      </c>
      <c r="E19" s="95" t="s">
        <v>15</v>
      </c>
      <c r="F19" s="96"/>
      <c r="G19" s="97">
        <v>3000000</v>
      </c>
      <c r="H19" s="98">
        <v>0.3</v>
      </c>
      <c r="I19" s="99">
        <f t="shared" si="0"/>
        <v>0</v>
      </c>
      <c r="J19" s="6">
        <v>11627.906976744185</v>
      </c>
      <c r="K19" s="7">
        <f t="shared" si="1"/>
        <v>0</v>
      </c>
      <c r="L19" s="6">
        <v>1.1000000000000001</v>
      </c>
      <c r="M19" s="7">
        <f t="shared" si="2"/>
        <v>0</v>
      </c>
      <c r="N19" s="4">
        <v>0.40247999999678014</v>
      </c>
      <c r="O19" s="7">
        <f t="shared" si="3"/>
        <v>0</v>
      </c>
    </row>
    <row r="20" spans="3:15" x14ac:dyDescent="0.25">
      <c r="C20" s="94"/>
      <c r="D20" s="95" t="s">
        <v>51</v>
      </c>
      <c r="E20" s="95" t="s">
        <v>16</v>
      </c>
      <c r="F20" s="96"/>
      <c r="G20" s="97">
        <v>2300000</v>
      </c>
      <c r="H20" s="98">
        <v>0.23</v>
      </c>
      <c r="I20" s="99">
        <f t="shared" si="0"/>
        <v>0</v>
      </c>
      <c r="J20" s="6">
        <v>11627.906976744185</v>
      </c>
      <c r="K20" s="7">
        <f t="shared" si="1"/>
        <v>0</v>
      </c>
      <c r="L20" s="6">
        <v>1.1000000000000001</v>
      </c>
      <c r="M20" s="7">
        <f t="shared" si="2"/>
        <v>0</v>
      </c>
      <c r="N20" s="4">
        <v>0.3603599999971171</v>
      </c>
      <c r="O20" s="7">
        <f t="shared" si="3"/>
        <v>0</v>
      </c>
    </row>
    <row r="21" spans="3:15" x14ac:dyDescent="0.25">
      <c r="C21" s="94"/>
      <c r="D21" s="95" t="s">
        <v>51</v>
      </c>
      <c r="E21" s="95" t="s">
        <v>17</v>
      </c>
      <c r="F21" s="96"/>
      <c r="G21" s="97">
        <v>10500000</v>
      </c>
      <c r="H21" s="98">
        <v>1.05</v>
      </c>
      <c r="I21" s="99">
        <f t="shared" si="0"/>
        <v>0</v>
      </c>
      <c r="J21" s="6">
        <v>11627.906976744185</v>
      </c>
      <c r="K21" s="7">
        <f t="shared" si="1"/>
        <v>0</v>
      </c>
      <c r="L21" s="6">
        <v>1.1000000000000001</v>
      </c>
      <c r="M21" s="7">
        <f t="shared" si="2"/>
        <v>0</v>
      </c>
      <c r="N21" s="4">
        <v>0.26387999999788897</v>
      </c>
      <c r="O21" s="7">
        <f t="shared" si="3"/>
        <v>0</v>
      </c>
    </row>
    <row r="22" spans="3:15" x14ac:dyDescent="0.25">
      <c r="C22" s="94"/>
      <c r="D22" s="95" t="s">
        <v>51</v>
      </c>
      <c r="E22" s="95" t="s">
        <v>18</v>
      </c>
      <c r="F22" s="96"/>
      <c r="G22" s="97">
        <v>9600000</v>
      </c>
      <c r="H22" s="98">
        <v>0.96</v>
      </c>
      <c r="I22" s="99">
        <f t="shared" si="0"/>
        <v>0</v>
      </c>
      <c r="J22" s="6">
        <v>11627.906976744185</v>
      </c>
      <c r="K22" s="7">
        <f t="shared" si="1"/>
        <v>0</v>
      </c>
      <c r="L22" s="6">
        <v>1.1000000000000001</v>
      </c>
      <c r="M22" s="7">
        <f t="shared" si="2"/>
        <v>0</v>
      </c>
      <c r="N22" s="4">
        <v>0.27719999999778239</v>
      </c>
      <c r="O22" s="7">
        <f t="shared" si="3"/>
        <v>0</v>
      </c>
    </row>
    <row r="23" spans="3:15" x14ac:dyDescent="0.25">
      <c r="C23" s="94"/>
      <c r="D23" s="95" t="s">
        <v>51</v>
      </c>
      <c r="E23" s="95" t="s">
        <v>19</v>
      </c>
      <c r="F23" s="96" t="s">
        <v>20</v>
      </c>
      <c r="G23" s="97">
        <v>10025000</v>
      </c>
      <c r="H23" s="98">
        <v>1.0024999999999999</v>
      </c>
      <c r="I23" s="99">
        <f t="shared" si="0"/>
        <v>0</v>
      </c>
      <c r="J23" s="6">
        <v>11627.906976744185</v>
      </c>
      <c r="K23" s="7">
        <f t="shared" si="1"/>
        <v>0</v>
      </c>
      <c r="L23" s="6">
        <v>1.1000000000000001</v>
      </c>
      <c r="M23" s="7">
        <f t="shared" si="2"/>
        <v>0</v>
      </c>
      <c r="N23" s="4">
        <v>0.27719999999778239</v>
      </c>
      <c r="O23" s="7">
        <f t="shared" si="3"/>
        <v>0</v>
      </c>
    </row>
    <row r="24" spans="3:15" x14ac:dyDescent="0.25">
      <c r="C24" s="94"/>
      <c r="D24" s="95" t="s">
        <v>51</v>
      </c>
      <c r="E24" s="95" t="s">
        <v>21</v>
      </c>
      <c r="F24" s="96" t="s">
        <v>22</v>
      </c>
      <c r="G24" s="97">
        <v>9860000</v>
      </c>
      <c r="H24" s="98">
        <v>0.98599999999999999</v>
      </c>
      <c r="I24" s="99">
        <f t="shared" si="0"/>
        <v>0</v>
      </c>
      <c r="J24" s="6">
        <v>11627.906976744185</v>
      </c>
      <c r="K24" s="7">
        <f t="shared" si="1"/>
        <v>0</v>
      </c>
      <c r="L24" s="6">
        <v>1.1000000000000001</v>
      </c>
      <c r="M24" s="7">
        <f t="shared" si="2"/>
        <v>0</v>
      </c>
      <c r="N24" s="4">
        <v>0.27719999999778239</v>
      </c>
      <c r="O24" s="7">
        <f t="shared" si="3"/>
        <v>0</v>
      </c>
    </row>
    <row r="25" spans="3:15" x14ac:dyDescent="0.25">
      <c r="C25" s="94"/>
      <c r="D25" s="95" t="s">
        <v>51</v>
      </c>
      <c r="E25" s="95" t="s">
        <v>23</v>
      </c>
      <c r="F25" s="96" t="s">
        <v>24</v>
      </c>
      <c r="G25" s="97">
        <v>10200000</v>
      </c>
      <c r="H25" s="98">
        <v>1.02</v>
      </c>
      <c r="I25" s="99">
        <f t="shared" si="0"/>
        <v>0</v>
      </c>
      <c r="J25" s="6">
        <v>11627.906976744185</v>
      </c>
      <c r="K25" s="7">
        <f t="shared" si="1"/>
        <v>0</v>
      </c>
      <c r="L25" s="6">
        <v>1.1000000000000001</v>
      </c>
      <c r="M25" s="7">
        <f t="shared" si="2"/>
        <v>0</v>
      </c>
      <c r="N25" s="4">
        <v>0.26027999999791773</v>
      </c>
      <c r="O25" s="7">
        <f t="shared" si="3"/>
        <v>0</v>
      </c>
    </row>
    <row r="26" spans="3:15" x14ac:dyDescent="0.25">
      <c r="C26" s="94"/>
      <c r="D26" s="95" t="s">
        <v>51</v>
      </c>
      <c r="E26" s="95" t="s">
        <v>25</v>
      </c>
      <c r="F26" s="96" t="s">
        <v>26</v>
      </c>
      <c r="G26" s="97">
        <v>10400000</v>
      </c>
      <c r="H26" s="98">
        <v>1.04</v>
      </c>
      <c r="I26" s="99">
        <f t="shared" si="0"/>
        <v>0</v>
      </c>
      <c r="J26" s="6">
        <v>11627.906976744185</v>
      </c>
      <c r="K26" s="7">
        <f t="shared" si="1"/>
        <v>0</v>
      </c>
      <c r="L26" s="6">
        <v>1.1000000000000001</v>
      </c>
      <c r="M26" s="7">
        <f t="shared" si="2"/>
        <v>0</v>
      </c>
      <c r="N26" s="4">
        <v>0.24947999999800416</v>
      </c>
      <c r="O26" s="7">
        <f t="shared" si="3"/>
        <v>0</v>
      </c>
    </row>
    <row r="27" spans="3:15" x14ac:dyDescent="0.25">
      <c r="C27" s="94"/>
      <c r="D27" s="95" t="s">
        <v>51</v>
      </c>
      <c r="E27" s="95" t="s">
        <v>27</v>
      </c>
      <c r="F27" s="96" t="s">
        <v>28</v>
      </c>
      <c r="G27" s="97">
        <v>8290000</v>
      </c>
      <c r="H27" s="98">
        <v>0.82899999999999996</v>
      </c>
      <c r="I27" s="99">
        <f t="shared" si="0"/>
        <v>0</v>
      </c>
      <c r="J27" s="6">
        <v>11627.906976744185</v>
      </c>
      <c r="K27" s="7">
        <f t="shared" si="1"/>
        <v>0</v>
      </c>
      <c r="L27" s="6">
        <v>1.1000000000000001</v>
      </c>
      <c r="M27" s="7">
        <f t="shared" si="2"/>
        <v>0</v>
      </c>
      <c r="N27" s="4">
        <v>0.25883999999792928</v>
      </c>
      <c r="O27" s="7">
        <f t="shared" si="3"/>
        <v>0</v>
      </c>
    </row>
    <row r="28" spans="3:15" x14ac:dyDescent="0.25">
      <c r="C28" s="94"/>
      <c r="D28" s="95" t="s">
        <v>51</v>
      </c>
      <c r="E28" s="95" t="s">
        <v>29</v>
      </c>
      <c r="F28" s="96"/>
      <c r="G28" s="97">
        <v>3000000</v>
      </c>
      <c r="H28" s="98">
        <v>0.3</v>
      </c>
      <c r="I28" s="99">
        <f t="shared" si="0"/>
        <v>0</v>
      </c>
      <c r="J28" s="6">
        <v>11627.906976744185</v>
      </c>
      <c r="K28" s="7">
        <f t="shared" si="1"/>
        <v>0</v>
      </c>
      <c r="L28" s="6">
        <v>1.1000000000000001</v>
      </c>
      <c r="M28" s="7">
        <f t="shared" si="2"/>
        <v>0</v>
      </c>
      <c r="N28" s="15">
        <v>0.36499999999999999</v>
      </c>
      <c r="O28" s="7">
        <f t="shared" si="3"/>
        <v>0</v>
      </c>
    </row>
    <row r="29" spans="3:15" x14ac:dyDescent="0.25">
      <c r="C29" s="94"/>
      <c r="D29" s="95" t="s">
        <v>51</v>
      </c>
      <c r="E29" s="95" t="s">
        <v>30</v>
      </c>
      <c r="F29" s="96"/>
      <c r="G29" s="97">
        <v>10400000</v>
      </c>
      <c r="H29" s="98">
        <v>1.04</v>
      </c>
      <c r="I29" s="99">
        <f t="shared" si="0"/>
        <v>0</v>
      </c>
      <c r="J29" s="6">
        <v>11627.906976744185</v>
      </c>
      <c r="K29" s="7">
        <f t="shared" si="1"/>
        <v>0</v>
      </c>
      <c r="L29" s="6">
        <v>1.1000000000000001</v>
      </c>
      <c r="M29" s="7">
        <f t="shared" si="2"/>
        <v>0</v>
      </c>
      <c r="N29" s="4">
        <v>0.26171999999790624</v>
      </c>
      <c r="O29" s="7">
        <f t="shared" si="3"/>
        <v>0</v>
      </c>
    </row>
    <row r="30" spans="3:15" ht="15.75" x14ac:dyDescent="0.25">
      <c r="C30" s="103"/>
      <c r="D30" s="104" t="s">
        <v>31</v>
      </c>
      <c r="E30" s="104" t="s">
        <v>32</v>
      </c>
      <c r="F30" s="105" t="s">
        <v>33</v>
      </c>
      <c r="G30" s="106">
        <v>8250</v>
      </c>
      <c r="H30" s="107">
        <v>8.25E-4</v>
      </c>
      <c r="I30" s="108">
        <f t="shared" si="0"/>
        <v>0</v>
      </c>
      <c r="J30" s="6">
        <v>11627.906976744185</v>
      </c>
      <c r="K30" s="7">
        <f t="shared" si="1"/>
        <v>0</v>
      </c>
      <c r="L30" s="6">
        <v>1.1000000000000001</v>
      </c>
      <c r="M30" s="7">
        <f t="shared" si="2"/>
        <v>0</v>
      </c>
      <c r="N30" s="4">
        <v>0.20015999999839873</v>
      </c>
      <c r="O30" s="7">
        <f>N30*M30</f>
        <v>0</v>
      </c>
    </row>
    <row r="31" spans="3:15" x14ac:dyDescent="0.25">
      <c r="C31" s="94"/>
      <c r="D31" s="95" t="s">
        <v>51</v>
      </c>
      <c r="E31" s="95" t="s">
        <v>34</v>
      </c>
      <c r="F31" s="96"/>
      <c r="G31" s="97">
        <v>8220000</v>
      </c>
      <c r="H31" s="98">
        <v>0.82199999999999995</v>
      </c>
      <c r="I31" s="99">
        <f t="shared" si="0"/>
        <v>0</v>
      </c>
      <c r="J31" s="6">
        <v>11627.906976744185</v>
      </c>
      <c r="K31" s="7">
        <f t="shared" si="1"/>
        <v>0</v>
      </c>
      <c r="L31" s="6">
        <v>1.1000000000000001</v>
      </c>
      <c r="M31" s="7">
        <f t="shared" si="2"/>
        <v>0</v>
      </c>
      <c r="N31" s="15">
        <v>0.159</v>
      </c>
      <c r="O31" s="7">
        <f t="shared" si="3"/>
        <v>0</v>
      </c>
    </row>
    <row r="32" spans="3:15" ht="15.75" x14ac:dyDescent="0.25">
      <c r="C32" s="94"/>
      <c r="D32" s="95" t="s">
        <v>31</v>
      </c>
      <c r="E32" s="95" t="s">
        <v>34</v>
      </c>
      <c r="F32" s="96" t="s">
        <v>35</v>
      </c>
      <c r="G32" s="97">
        <v>4028</v>
      </c>
      <c r="H32" s="98">
        <v>4.0279999999999998E-4</v>
      </c>
      <c r="I32" s="99">
        <f t="shared" si="0"/>
        <v>0</v>
      </c>
      <c r="J32" s="6">
        <v>11627.906976744185</v>
      </c>
      <c r="K32" s="7">
        <f t="shared" si="1"/>
        <v>0</v>
      </c>
      <c r="L32" s="6">
        <v>1.1000000000000001</v>
      </c>
      <c r="M32" s="7">
        <f t="shared" si="2"/>
        <v>0</v>
      </c>
      <c r="N32" s="15">
        <v>0.159</v>
      </c>
      <c r="O32" s="7">
        <f t="shared" si="3"/>
        <v>0</v>
      </c>
    </row>
    <row r="33" spans="3:15" x14ac:dyDescent="0.25">
      <c r="C33" s="94"/>
      <c r="D33" s="95" t="s">
        <v>51</v>
      </c>
      <c r="E33" s="95" t="s">
        <v>36</v>
      </c>
      <c r="F33" s="96"/>
      <c r="G33" s="97">
        <v>535000</v>
      </c>
      <c r="H33" s="98">
        <v>5.3499999999999999E-2</v>
      </c>
      <c r="I33" s="99">
        <f t="shared" si="0"/>
        <v>0</v>
      </c>
      <c r="J33" s="6">
        <v>11627.906976744185</v>
      </c>
      <c r="K33" s="7">
        <f t="shared" si="1"/>
        <v>0</v>
      </c>
      <c r="L33" s="6">
        <v>1.1000000000000001</v>
      </c>
      <c r="M33" s="7">
        <f t="shared" si="2"/>
        <v>0</v>
      </c>
      <c r="N33" s="15">
        <v>0.93600000000000005</v>
      </c>
      <c r="O33" s="7">
        <f t="shared" si="3"/>
        <v>0</v>
      </c>
    </row>
    <row r="34" spans="3:15" ht="15.75" x14ac:dyDescent="0.25">
      <c r="C34" s="94"/>
      <c r="D34" s="95" t="s">
        <v>31</v>
      </c>
      <c r="E34" s="95" t="s">
        <v>37</v>
      </c>
      <c r="F34" s="96" t="s">
        <v>38</v>
      </c>
      <c r="G34" s="97">
        <v>690</v>
      </c>
      <c r="H34" s="100">
        <v>6.8999999999999997E-5</v>
      </c>
      <c r="I34" s="99">
        <f t="shared" si="0"/>
        <v>0</v>
      </c>
      <c r="J34" s="6">
        <v>11627.906976744185</v>
      </c>
      <c r="K34" s="7">
        <f t="shared" si="1"/>
        <v>0</v>
      </c>
      <c r="L34" s="6">
        <v>1.1000000000000001</v>
      </c>
      <c r="M34" s="7">
        <f t="shared" si="2"/>
        <v>0</v>
      </c>
      <c r="N34" s="15">
        <v>0.93600000000000005</v>
      </c>
      <c r="O34" s="7">
        <f t="shared" si="3"/>
        <v>0</v>
      </c>
    </row>
    <row r="35" spans="3:15" ht="15.75" x14ac:dyDescent="0.25">
      <c r="C35" s="94"/>
      <c r="D35" s="95" t="s">
        <v>31</v>
      </c>
      <c r="E35" s="95" t="s">
        <v>39</v>
      </c>
      <c r="F35" s="96"/>
      <c r="G35" s="97">
        <v>1500</v>
      </c>
      <c r="H35" s="98">
        <v>1.4999999999999999E-4</v>
      </c>
      <c r="I35" s="99">
        <f t="shared" si="0"/>
        <v>0</v>
      </c>
      <c r="J35" s="6">
        <v>11627.906976744185</v>
      </c>
      <c r="K35" s="7">
        <f t="shared" si="1"/>
        <v>0</v>
      </c>
      <c r="L35" s="6">
        <v>1.1000000000000001</v>
      </c>
      <c r="M35" s="7">
        <f t="shared" si="2"/>
        <v>0</v>
      </c>
      <c r="N35" s="15">
        <v>0.23599999999999999</v>
      </c>
      <c r="O35" s="7">
        <f t="shared" si="3"/>
        <v>0</v>
      </c>
    </row>
    <row r="36" spans="3:15" ht="15.75" x14ac:dyDescent="0.25">
      <c r="C36" s="94"/>
      <c r="D36" s="95" t="s">
        <v>31</v>
      </c>
      <c r="E36" s="95" t="s">
        <v>40</v>
      </c>
      <c r="F36" s="96"/>
      <c r="G36" s="97">
        <v>8783</v>
      </c>
      <c r="H36" s="98">
        <v>8.7830000000000004E-4</v>
      </c>
      <c r="I36" s="99">
        <f t="shared" si="0"/>
        <v>0</v>
      </c>
      <c r="J36" s="6">
        <v>11627.906976744185</v>
      </c>
      <c r="K36" s="7">
        <f t="shared" si="1"/>
        <v>0</v>
      </c>
      <c r="L36" s="6">
        <v>1.1000000000000001</v>
      </c>
      <c r="M36" s="7">
        <f t="shared" si="2"/>
        <v>0</v>
      </c>
      <c r="N36" s="4">
        <v>0.20735999999834112</v>
      </c>
      <c r="O36" s="7">
        <f t="shared" si="3"/>
        <v>0</v>
      </c>
    </row>
    <row r="37" spans="3:15" ht="15.75" x14ac:dyDescent="0.25">
      <c r="C37" s="94"/>
      <c r="D37" s="95" t="s">
        <v>31</v>
      </c>
      <c r="E37" s="95" t="s">
        <v>41</v>
      </c>
      <c r="F37" s="96"/>
      <c r="G37" s="97">
        <v>14230</v>
      </c>
      <c r="H37" s="98">
        <v>1.423E-3</v>
      </c>
      <c r="I37" s="99">
        <f t="shared" si="0"/>
        <v>0</v>
      </c>
      <c r="J37" s="6">
        <v>11627.906976744185</v>
      </c>
      <c r="K37" s="7">
        <f t="shared" si="1"/>
        <v>0</v>
      </c>
      <c r="L37" s="6">
        <v>1.1000000000000001</v>
      </c>
      <c r="M37" s="7">
        <f t="shared" si="2"/>
        <v>0</v>
      </c>
      <c r="N37" s="15">
        <v>0.24299999999999999</v>
      </c>
      <c r="O37" s="7">
        <f t="shared" si="3"/>
        <v>0</v>
      </c>
    </row>
    <row r="38" spans="3:15" ht="15.75" x14ac:dyDescent="0.25">
      <c r="C38" s="94"/>
      <c r="D38" s="95" t="s">
        <v>31</v>
      </c>
      <c r="E38" s="95" t="s">
        <v>42</v>
      </c>
      <c r="F38" s="96"/>
      <c r="G38" s="97">
        <v>10200</v>
      </c>
      <c r="H38" s="98">
        <v>1.0200000000000001E-3</v>
      </c>
      <c r="I38" s="99">
        <f t="shared" si="0"/>
        <v>0</v>
      </c>
      <c r="J38" s="6">
        <v>11627.906976744185</v>
      </c>
      <c r="K38" s="7">
        <f t="shared" si="1"/>
        <v>0</v>
      </c>
      <c r="L38" s="6">
        <v>1.1000000000000001</v>
      </c>
      <c r="M38" s="7">
        <f t="shared" si="2"/>
        <v>0</v>
      </c>
      <c r="N38" s="4">
        <v>0.2271599999981827</v>
      </c>
      <c r="O38" s="7">
        <f t="shared" si="3"/>
        <v>0</v>
      </c>
    </row>
    <row r="39" spans="3:15" x14ac:dyDescent="0.25">
      <c r="C39" s="94"/>
      <c r="D39" s="95" t="s">
        <v>51</v>
      </c>
      <c r="E39" s="95" t="s">
        <v>43</v>
      </c>
      <c r="F39" s="96"/>
      <c r="G39" s="97">
        <v>10900000</v>
      </c>
      <c r="H39" s="98">
        <v>1.0900000000000001</v>
      </c>
      <c r="I39" s="99">
        <f t="shared" si="0"/>
        <v>0</v>
      </c>
      <c r="J39" s="6">
        <v>11627.906976744185</v>
      </c>
      <c r="K39" s="7">
        <f t="shared" si="1"/>
        <v>0</v>
      </c>
      <c r="L39" s="6">
        <v>1.1000000000000001</v>
      </c>
      <c r="M39" s="7">
        <f t="shared" si="2"/>
        <v>0</v>
      </c>
      <c r="N39" s="4">
        <v>0.2271599999981827</v>
      </c>
      <c r="O39" s="7">
        <f t="shared" si="3"/>
        <v>0</v>
      </c>
    </row>
    <row r="40" spans="3:15" ht="15.75" x14ac:dyDescent="0.25">
      <c r="C40" s="94"/>
      <c r="D40" s="95" t="s">
        <v>31</v>
      </c>
      <c r="E40" s="95" t="s">
        <v>43</v>
      </c>
      <c r="F40" s="96" t="s">
        <v>44</v>
      </c>
      <c r="G40" s="97">
        <v>27000</v>
      </c>
      <c r="H40" s="98">
        <v>2.7000000000000001E-3</v>
      </c>
      <c r="I40" s="99">
        <f t="shared" si="0"/>
        <v>0</v>
      </c>
      <c r="J40" s="6">
        <v>11627.906976744185</v>
      </c>
      <c r="K40" s="7">
        <f t="shared" si="1"/>
        <v>0</v>
      </c>
      <c r="L40" s="6">
        <v>1.1000000000000001</v>
      </c>
      <c r="M40" s="7">
        <f t="shared" si="2"/>
        <v>0</v>
      </c>
      <c r="N40" s="4">
        <v>0.2271599999981827</v>
      </c>
      <c r="O40" s="7">
        <f t="shared" si="3"/>
        <v>0</v>
      </c>
    </row>
    <row r="41" spans="3:15" x14ac:dyDescent="0.25">
      <c r="C41" s="103"/>
      <c r="D41" s="104" t="s">
        <v>0</v>
      </c>
      <c r="E41" s="104" t="s">
        <v>45</v>
      </c>
      <c r="F41" s="105"/>
      <c r="G41" s="106">
        <v>860</v>
      </c>
      <c r="H41" s="109">
        <v>8.6000000000000003E-5</v>
      </c>
      <c r="I41" s="108">
        <f t="shared" si="0"/>
        <v>0</v>
      </c>
      <c r="J41" s="6">
        <v>11627.906976744185</v>
      </c>
      <c r="K41" s="7">
        <f t="shared" si="1"/>
        <v>0</v>
      </c>
      <c r="L41" s="8">
        <f>2.12818344790937*1.11947</f>
        <v>2.3824375244311025</v>
      </c>
      <c r="M41" s="7">
        <f t="shared" si="2"/>
        <v>0</v>
      </c>
      <c r="N41" s="4">
        <v>0.50309999999597521</v>
      </c>
      <c r="O41" s="7">
        <f t="shared" si="3"/>
        <v>0</v>
      </c>
    </row>
    <row r="42" spans="3:15" x14ac:dyDescent="0.25">
      <c r="C42" s="94"/>
      <c r="D42" s="95" t="s">
        <v>0</v>
      </c>
      <c r="E42" s="95" t="s">
        <v>46</v>
      </c>
      <c r="F42" s="96"/>
      <c r="G42" s="97">
        <v>860</v>
      </c>
      <c r="H42" s="101">
        <v>8.6000000000000003E-5</v>
      </c>
      <c r="I42" s="99">
        <f t="shared" si="0"/>
        <v>0</v>
      </c>
      <c r="J42" s="6">
        <v>11627.906976744185</v>
      </c>
      <c r="K42" s="7">
        <f t="shared" si="1"/>
        <v>0</v>
      </c>
      <c r="L42" s="6">
        <v>1</v>
      </c>
      <c r="M42" s="7">
        <f t="shared" si="2"/>
        <v>0</v>
      </c>
      <c r="N42" s="4">
        <v>0</v>
      </c>
      <c r="O42" s="7">
        <f t="shared" si="3"/>
        <v>0</v>
      </c>
    </row>
    <row r="43" spans="3:15" ht="15.75" thickBot="1" x14ac:dyDescent="0.3">
      <c r="C43" s="94"/>
      <c r="D43" s="95" t="s">
        <v>0</v>
      </c>
      <c r="E43" s="95" t="s">
        <v>47</v>
      </c>
      <c r="F43" s="96"/>
      <c r="G43" s="97">
        <v>860</v>
      </c>
      <c r="H43" s="101">
        <v>8.6000000000000003E-5</v>
      </c>
      <c r="I43" s="99">
        <f t="shared" si="0"/>
        <v>0</v>
      </c>
      <c r="J43" s="6">
        <v>11627.906976744185</v>
      </c>
      <c r="K43" s="9">
        <f>I43*J43</f>
        <v>0</v>
      </c>
      <c r="L43" s="6">
        <v>1</v>
      </c>
      <c r="M43" s="10">
        <f>K43*L43</f>
        <v>0</v>
      </c>
      <c r="N43" s="4">
        <v>0</v>
      </c>
      <c r="O43" s="10">
        <f>N43*M43</f>
        <v>0</v>
      </c>
    </row>
    <row r="44" spans="3:15" ht="15.75" thickBot="1" x14ac:dyDescent="0.3">
      <c r="C44" s="111" t="s">
        <v>48</v>
      </c>
      <c r="D44" s="111"/>
      <c r="E44" s="111"/>
      <c r="F44" s="111"/>
      <c r="G44" s="111"/>
      <c r="H44" s="111"/>
      <c r="I44" s="102">
        <f>SUM(I5:I43)</f>
        <v>0</v>
      </c>
      <c r="J44" s="91"/>
      <c r="K44" s="11">
        <f>SUM(K5:K43)</f>
        <v>0</v>
      </c>
      <c r="L44" s="12"/>
      <c r="M44" s="13">
        <f>SUM(M5:M43)</f>
        <v>0</v>
      </c>
      <c r="N44" s="12"/>
      <c r="O44" s="13">
        <f>SUM(O5:O43)</f>
        <v>0</v>
      </c>
    </row>
    <row r="49" spans="8:8" x14ac:dyDescent="0.25">
      <c r="H49" s="14"/>
    </row>
    <row r="50" spans="8:8" x14ac:dyDescent="0.25">
      <c r="H50" s="14"/>
    </row>
    <row r="51" spans="8:8" x14ac:dyDescent="0.25">
      <c r="H51" s="14"/>
    </row>
    <row r="52" spans="8:8" x14ac:dyDescent="0.25">
      <c r="H52" s="14"/>
    </row>
    <row r="53" spans="8:8" x14ac:dyDescent="0.25">
      <c r="H53" s="14"/>
    </row>
    <row r="54" spans="8:8" x14ac:dyDescent="0.25">
      <c r="H54" s="14"/>
    </row>
    <row r="55" spans="8:8" x14ac:dyDescent="0.25">
      <c r="H55" s="14"/>
    </row>
    <row r="56" spans="8:8" x14ac:dyDescent="0.25">
      <c r="H56" s="14"/>
    </row>
    <row r="57" spans="8:8" x14ac:dyDescent="0.25">
      <c r="H57" s="14"/>
    </row>
    <row r="58" spans="8:8" x14ac:dyDescent="0.25">
      <c r="H58" s="14"/>
    </row>
    <row r="59" spans="8:8" x14ac:dyDescent="0.25">
      <c r="H59" s="14"/>
    </row>
    <row r="60" spans="8:8" x14ac:dyDescent="0.25">
      <c r="H60" s="14"/>
    </row>
    <row r="61" spans="8:8" x14ac:dyDescent="0.25">
      <c r="H61" s="14"/>
    </row>
    <row r="62" spans="8:8" x14ac:dyDescent="0.25">
      <c r="H62" s="14"/>
    </row>
    <row r="63" spans="8:8" x14ac:dyDescent="0.25">
      <c r="H63" s="14"/>
    </row>
    <row r="64" spans="8:8" x14ac:dyDescent="0.25">
      <c r="H64" s="14"/>
    </row>
    <row r="65" spans="8:8" x14ac:dyDescent="0.25">
      <c r="H65" s="14"/>
    </row>
    <row r="66" spans="8:8" x14ac:dyDescent="0.25">
      <c r="H66" s="14"/>
    </row>
    <row r="67" spans="8:8" x14ac:dyDescent="0.25">
      <c r="H67" s="14"/>
    </row>
    <row r="68" spans="8:8" x14ac:dyDescent="0.25">
      <c r="H68" s="14"/>
    </row>
    <row r="69" spans="8:8" x14ac:dyDescent="0.25">
      <c r="H69" s="14"/>
    </row>
    <row r="70" spans="8:8" x14ac:dyDescent="0.25">
      <c r="H70" s="14"/>
    </row>
    <row r="71" spans="8:8" x14ac:dyDescent="0.25">
      <c r="H71" s="14"/>
    </row>
    <row r="72" spans="8:8" x14ac:dyDescent="0.25">
      <c r="H72" s="14"/>
    </row>
    <row r="73" spans="8:8" x14ac:dyDescent="0.25">
      <c r="H73" s="14"/>
    </row>
    <row r="74" spans="8:8" x14ac:dyDescent="0.25">
      <c r="H74" s="14"/>
    </row>
    <row r="75" spans="8:8" x14ac:dyDescent="0.25">
      <c r="H75" s="14"/>
    </row>
    <row r="76" spans="8:8" x14ac:dyDescent="0.25">
      <c r="H76" s="14"/>
    </row>
    <row r="77" spans="8:8" x14ac:dyDescent="0.25">
      <c r="H77" s="14"/>
    </row>
    <row r="78" spans="8:8" x14ac:dyDescent="0.25">
      <c r="H78" s="14"/>
    </row>
    <row r="79" spans="8:8" x14ac:dyDescent="0.25">
      <c r="H79" s="14"/>
    </row>
    <row r="80" spans="8:8" x14ac:dyDescent="0.25">
      <c r="H80" s="14"/>
    </row>
    <row r="81" spans="8:8" x14ac:dyDescent="0.25">
      <c r="H81" s="14"/>
    </row>
    <row r="82" spans="8:8" x14ac:dyDescent="0.25">
      <c r="H82" s="14"/>
    </row>
    <row r="83" spans="8:8" x14ac:dyDescent="0.25">
      <c r="H83" s="14"/>
    </row>
    <row r="84" spans="8:8" x14ac:dyDescent="0.25">
      <c r="H84" s="14"/>
    </row>
    <row r="85" spans="8:8" x14ac:dyDescent="0.25">
      <c r="H85" s="14"/>
    </row>
    <row r="86" spans="8:8" x14ac:dyDescent="0.25">
      <c r="H86" s="14"/>
    </row>
    <row r="87" spans="8:8" x14ac:dyDescent="0.25">
      <c r="H87" s="14"/>
    </row>
    <row r="88" spans="8:8" x14ac:dyDescent="0.25">
      <c r="H88" s="14"/>
    </row>
    <row r="89" spans="8:8" x14ac:dyDescent="0.25">
      <c r="H89" s="14"/>
    </row>
    <row r="90" spans="8:8" x14ac:dyDescent="0.25">
      <c r="H90" s="14"/>
    </row>
    <row r="91" spans="8:8" x14ac:dyDescent="0.25">
      <c r="H91" s="14"/>
    </row>
  </sheetData>
  <mergeCells count="2">
    <mergeCell ref="D2:N2"/>
    <mergeCell ref="C44:H4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B2:U1005"/>
  <sheetViews>
    <sheetView topLeftCell="A13" workbookViewId="0">
      <selection activeCell="H22" sqref="H22"/>
    </sheetView>
  </sheetViews>
  <sheetFormatPr defaultColWidth="11.42578125" defaultRowHeight="16.5" x14ac:dyDescent="0.3"/>
  <cols>
    <col min="1" max="1" width="2.5703125" style="32" customWidth="1"/>
    <col min="2" max="2" width="11.42578125" style="34" customWidth="1"/>
    <col min="3" max="3" width="12.140625" style="33" customWidth="1"/>
    <col min="4" max="4" width="11.42578125" style="35" customWidth="1"/>
    <col min="5" max="5" width="11.42578125" style="36" customWidth="1"/>
    <col min="6" max="6" width="11.42578125" style="32"/>
    <col min="7" max="7" width="12" style="32" bestFit="1" customWidth="1"/>
    <col min="8" max="16384" width="11.42578125" style="32"/>
  </cols>
  <sheetData>
    <row r="2" spans="2:21" x14ac:dyDescent="0.3">
      <c r="B2" s="20" t="s">
        <v>69</v>
      </c>
    </row>
    <row r="3" spans="2:21" x14ac:dyDescent="0.3">
      <c r="B3" s="18"/>
      <c r="C3" s="21"/>
    </row>
    <row r="4" spans="2:21" x14ac:dyDescent="0.3">
      <c r="B4" s="18"/>
      <c r="C4" s="21"/>
    </row>
    <row r="5" spans="2:21" ht="33" x14ac:dyDescent="0.3">
      <c r="B5" s="49" t="s">
        <v>65</v>
      </c>
      <c r="C5" s="22" t="s">
        <v>64</v>
      </c>
      <c r="D5" s="23" t="s">
        <v>66</v>
      </c>
      <c r="E5" s="37" t="s">
        <v>70</v>
      </c>
      <c r="M5" s="49" t="s">
        <v>65</v>
      </c>
      <c r="N5" s="22" t="s">
        <v>64</v>
      </c>
      <c r="O5" s="23" t="s">
        <v>66</v>
      </c>
    </row>
    <row r="6" spans="2:21" x14ac:dyDescent="0.3">
      <c r="B6" s="39">
        <v>0.1</v>
      </c>
      <c r="C6" s="38">
        <v>45.805999999999997</v>
      </c>
      <c r="D6" s="40">
        <v>191.81</v>
      </c>
      <c r="E6" s="41" t="s">
        <v>71</v>
      </c>
      <c r="M6" s="39">
        <v>0.1</v>
      </c>
      <c r="N6" s="38">
        <v>45.805999999999997</v>
      </c>
      <c r="O6" s="40">
        <v>191.81</v>
      </c>
    </row>
    <row r="7" spans="2:21" x14ac:dyDescent="0.3">
      <c r="B7" s="39">
        <v>0.2</v>
      </c>
      <c r="C7" s="38">
        <v>60.058</v>
      </c>
      <c r="D7" s="40">
        <v>251.42</v>
      </c>
      <c r="E7" s="41" t="s">
        <v>71</v>
      </c>
      <c r="G7" s="112"/>
      <c r="M7" s="39">
        <v>0.2</v>
      </c>
      <c r="N7" s="38">
        <v>60.058</v>
      </c>
      <c r="O7" s="40">
        <v>251.42</v>
      </c>
    </row>
    <row r="8" spans="2:21" x14ac:dyDescent="0.3">
      <c r="B8" s="39">
        <v>0.3</v>
      </c>
      <c r="C8" s="38">
        <v>69.094999999999999</v>
      </c>
      <c r="D8" s="40">
        <v>289.27</v>
      </c>
      <c r="E8" s="41" t="s">
        <v>71</v>
      </c>
      <c r="G8" s="112"/>
      <c r="M8" s="39">
        <v>0.3</v>
      </c>
      <c r="N8" s="38">
        <v>69.094999999999999</v>
      </c>
      <c r="O8" s="40">
        <v>289.27</v>
      </c>
    </row>
    <row r="9" spans="2:21" x14ac:dyDescent="0.3">
      <c r="B9" s="39">
        <v>0.4</v>
      </c>
      <c r="C9" s="38">
        <v>75.856999999999999</v>
      </c>
      <c r="D9" s="40">
        <v>317.62</v>
      </c>
      <c r="E9" s="41" t="s">
        <v>71</v>
      </c>
      <c r="M9" s="39">
        <v>0.4</v>
      </c>
      <c r="N9" s="38">
        <v>75.856999999999999</v>
      </c>
      <c r="O9" s="40">
        <v>317.62</v>
      </c>
      <c r="Q9" s="51" t="s">
        <v>72</v>
      </c>
      <c r="R9" s="52" t="e">
        <f>#REF!</f>
        <v>#REF!</v>
      </c>
    </row>
    <row r="10" spans="2:21" x14ac:dyDescent="0.3">
      <c r="B10" s="39">
        <v>0.5</v>
      </c>
      <c r="C10" s="38">
        <v>81.316999999999993</v>
      </c>
      <c r="D10" s="40">
        <v>340.54</v>
      </c>
      <c r="E10" s="41" t="s">
        <v>71</v>
      </c>
      <c r="G10" s="51" t="s">
        <v>73</v>
      </c>
      <c r="H10" s="52" t="e">
        <f>#REF!</f>
        <v>#REF!</v>
      </c>
      <c r="I10" s="16"/>
      <c r="J10" s="16"/>
      <c r="K10" s="16"/>
      <c r="M10" s="39">
        <v>0.5</v>
      </c>
      <c r="N10" s="38">
        <v>81.316999999999993</v>
      </c>
      <c r="O10" s="40">
        <v>340.54</v>
      </c>
      <c r="Q10" s="65" t="s">
        <v>74</v>
      </c>
      <c r="R10" s="66" t="e">
        <f>U16</f>
        <v>#REF!</v>
      </c>
    </row>
    <row r="11" spans="2:21" x14ac:dyDescent="0.3">
      <c r="B11" s="39">
        <v>0.6</v>
      </c>
      <c r="C11" s="38">
        <v>85.926000000000002</v>
      </c>
      <c r="D11" s="40">
        <v>359.91</v>
      </c>
      <c r="E11" s="41" t="s">
        <v>71</v>
      </c>
      <c r="G11" s="51" t="s">
        <v>74</v>
      </c>
      <c r="H11" s="53" t="e">
        <f>K16</f>
        <v>#REF!</v>
      </c>
      <c r="I11" s="16"/>
      <c r="J11" s="16"/>
      <c r="K11" s="16"/>
      <c r="M11" s="39">
        <v>0.6</v>
      </c>
      <c r="N11" s="38">
        <v>85.926000000000002</v>
      </c>
      <c r="O11" s="40">
        <v>359.91</v>
      </c>
      <c r="Q11" s="62" t="s">
        <v>73</v>
      </c>
      <c r="R11" s="62" t="e">
        <f>U18</f>
        <v>#REF!</v>
      </c>
    </row>
    <row r="12" spans="2:21" x14ac:dyDescent="0.3">
      <c r="B12" s="39">
        <v>0.7</v>
      </c>
      <c r="C12" s="38">
        <v>89.932000000000002</v>
      </c>
      <c r="D12" s="40">
        <v>376.75</v>
      </c>
      <c r="E12" s="41" t="s">
        <v>71</v>
      </c>
      <c r="G12" s="16"/>
      <c r="H12" s="16"/>
      <c r="I12"/>
      <c r="J12"/>
      <c r="K12"/>
      <c r="M12" s="39">
        <v>0.7</v>
      </c>
      <c r="N12" s="38">
        <v>89.932000000000002</v>
      </c>
      <c r="O12" s="40">
        <v>376.75</v>
      </c>
    </row>
    <row r="13" spans="2:21" x14ac:dyDescent="0.3">
      <c r="B13" s="39">
        <v>0.8</v>
      </c>
      <c r="C13" s="38">
        <v>93.486000000000004</v>
      </c>
      <c r="D13" s="40">
        <v>391.71</v>
      </c>
      <c r="E13" s="41" t="s">
        <v>71</v>
      </c>
      <c r="G13" s="54" t="s">
        <v>75</v>
      </c>
      <c r="H13" s="54" t="s">
        <v>76</v>
      </c>
      <c r="I13" s="54" t="s">
        <v>77</v>
      </c>
      <c r="J13" s="54" t="s">
        <v>78</v>
      </c>
      <c r="K13" s="54" t="s">
        <v>79</v>
      </c>
      <c r="M13" s="39">
        <v>0.8</v>
      </c>
      <c r="N13" s="38">
        <v>93.486000000000004</v>
      </c>
      <c r="O13" s="40">
        <v>391.71</v>
      </c>
      <c r="Q13" s="63" t="s">
        <v>86</v>
      </c>
      <c r="R13" s="63" t="s">
        <v>87</v>
      </c>
      <c r="S13" s="63" t="s">
        <v>77</v>
      </c>
      <c r="T13" s="63" t="s">
        <v>88</v>
      </c>
      <c r="U13" s="63" t="s">
        <v>79</v>
      </c>
    </row>
    <row r="14" spans="2:21" x14ac:dyDescent="0.3">
      <c r="B14" s="39">
        <v>0.9</v>
      </c>
      <c r="C14" s="38">
        <v>96.686999999999998</v>
      </c>
      <c r="D14" s="40">
        <v>405.2</v>
      </c>
      <c r="E14" s="41" t="s">
        <v>71</v>
      </c>
      <c r="G14" s="55" t="e">
        <f>VLOOKUP(H10,$C$6:$D$1005,1)</f>
        <v>#REF!</v>
      </c>
      <c r="H14" s="55" t="e">
        <f>INDEX($C$6:$D$1005,MATCH(G14,$C$6:$C$1005,0)+1,1)</f>
        <v>#REF!</v>
      </c>
      <c r="I14" s="55" t="e">
        <f>H14-G14</f>
        <v>#REF!</v>
      </c>
      <c r="J14" s="56" t="e">
        <f>H10-G14</f>
        <v>#REF!</v>
      </c>
      <c r="K14" s="55" t="e">
        <f>J14/I14+G14</f>
        <v>#REF!</v>
      </c>
      <c r="M14" s="39">
        <v>0.9</v>
      </c>
      <c r="N14" s="38">
        <v>96.686999999999998</v>
      </c>
      <c r="O14" s="40">
        <v>405.2</v>
      </c>
      <c r="Q14" s="64" t="e">
        <f>VLOOKUP(R9,$M$6:$N$1005,1)</f>
        <v>#REF!</v>
      </c>
      <c r="R14" s="64" t="e">
        <f>Q14+0.1</f>
        <v>#REF!</v>
      </c>
      <c r="S14" s="64" t="e">
        <f>R14-Q14</f>
        <v>#REF!</v>
      </c>
      <c r="T14" s="64" t="e">
        <f>Q14-R9</f>
        <v>#REF!</v>
      </c>
      <c r="U14" s="64" t="e">
        <f>T14/S14+Q14</f>
        <v>#REF!</v>
      </c>
    </row>
    <row r="15" spans="2:21" x14ac:dyDescent="0.3">
      <c r="B15" s="43">
        <v>1</v>
      </c>
      <c r="C15" s="42">
        <v>99.605999999999995</v>
      </c>
      <c r="D15" s="44">
        <v>417.5</v>
      </c>
      <c r="E15" s="45" t="s">
        <v>71</v>
      </c>
      <c r="G15" s="57" t="s">
        <v>80</v>
      </c>
      <c r="H15" s="57" t="s">
        <v>81</v>
      </c>
      <c r="I15" s="57" t="s">
        <v>82</v>
      </c>
      <c r="J15" s="55"/>
      <c r="K15" s="55"/>
      <c r="M15" s="43">
        <v>1</v>
      </c>
      <c r="N15" s="42">
        <v>99.605999999999995</v>
      </c>
      <c r="O15" s="44">
        <v>417.5</v>
      </c>
      <c r="Q15" s="63" t="s">
        <v>89</v>
      </c>
      <c r="R15" s="63" t="s">
        <v>90</v>
      </c>
      <c r="S15" s="63" t="s">
        <v>82</v>
      </c>
      <c r="T15" s="63"/>
      <c r="U15" s="63"/>
    </row>
    <row r="16" spans="2:21" x14ac:dyDescent="0.3">
      <c r="B16" s="39">
        <v>1.1000000000000001</v>
      </c>
      <c r="C16" s="38">
        <v>102.29</v>
      </c>
      <c r="D16" s="40">
        <v>428.84</v>
      </c>
      <c r="E16" s="41" t="s">
        <v>71</v>
      </c>
      <c r="G16" s="55" t="e">
        <f>VLOOKUP(G14,$C$6:$D$1005,2)</f>
        <v>#REF!</v>
      </c>
      <c r="H16" s="55" t="e">
        <f>VLOOKUP(H14,$C$6:$D$1005,2)</f>
        <v>#REF!</v>
      </c>
      <c r="I16" s="55" t="e">
        <f>H16-G16</f>
        <v>#REF!</v>
      </c>
      <c r="J16" s="55"/>
      <c r="K16" s="59" t="e">
        <f>J14/I14*I16+G16</f>
        <v>#REF!</v>
      </c>
      <c r="M16" s="39">
        <v>1.1000000000000001</v>
      </c>
      <c r="N16" s="38">
        <v>102.29</v>
      </c>
      <c r="O16" s="40">
        <v>428.84</v>
      </c>
      <c r="Q16" s="64" t="e">
        <f>VLOOKUP(Q14,$M$6:$O$1005,3)</f>
        <v>#REF!</v>
      </c>
      <c r="R16" s="64" t="e">
        <f>VLOOKUP(R14,$M$6:$O$1005,3)</f>
        <v>#REF!</v>
      </c>
      <c r="S16" s="63">
        <v>2.8100000000000591</v>
      </c>
      <c r="T16" s="63"/>
      <c r="U16" s="63" t="e">
        <f>T14/S14*S16+Q16</f>
        <v>#REF!</v>
      </c>
    </row>
    <row r="17" spans="2:21" x14ac:dyDescent="0.3">
      <c r="B17" s="39">
        <v>1.2</v>
      </c>
      <c r="C17" s="38">
        <v>104.78</v>
      </c>
      <c r="D17" s="40">
        <v>439.36</v>
      </c>
      <c r="E17" s="41" t="s">
        <v>71</v>
      </c>
      <c r="M17" s="39">
        <v>1.2</v>
      </c>
      <c r="N17" s="38">
        <v>104.78</v>
      </c>
      <c r="O17" s="40">
        <v>439.36</v>
      </c>
      <c r="Q17" s="63" t="s">
        <v>83</v>
      </c>
      <c r="R17" s="63" t="s">
        <v>84</v>
      </c>
      <c r="S17" s="63" t="s">
        <v>85</v>
      </c>
      <c r="T17" s="63"/>
      <c r="U17" s="63"/>
    </row>
    <row r="18" spans="2:21" x14ac:dyDescent="0.3">
      <c r="B18" s="39">
        <v>1.3</v>
      </c>
      <c r="C18" s="38">
        <v>107.11</v>
      </c>
      <c r="D18" s="40">
        <v>449.19</v>
      </c>
      <c r="E18" s="41" t="s">
        <v>71</v>
      </c>
      <c r="M18" s="39">
        <v>1.3</v>
      </c>
      <c r="N18" s="38">
        <v>107.11</v>
      </c>
      <c r="O18" s="40">
        <v>449.19</v>
      </c>
      <c r="Q18" s="64" t="e">
        <f>VLOOKUP(Q14,$M$6:$N$1005,2)</f>
        <v>#REF!</v>
      </c>
      <c r="R18" s="64" t="e">
        <f>VLOOKUP(R14,$M$6:$N$1005,2)</f>
        <v>#REF!</v>
      </c>
      <c r="S18" s="64" t="e">
        <f>R18-Q18</f>
        <v>#REF!</v>
      </c>
      <c r="T18" s="63"/>
      <c r="U18" s="63" t="e">
        <f>T14/S14*S18+Q18</f>
        <v>#REF!</v>
      </c>
    </row>
    <row r="19" spans="2:21" x14ac:dyDescent="0.3">
      <c r="B19" s="39">
        <v>1.4</v>
      </c>
      <c r="C19" s="38">
        <v>109.29</v>
      </c>
      <c r="D19" s="40">
        <v>458.42</v>
      </c>
      <c r="E19" s="41" t="s">
        <v>71</v>
      </c>
      <c r="M19" s="39">
        <v>1.4</v>
      </c>
      <c r="N19" s="38">
        <v>109.29</v>
      </c>
      <c r="O19" s="40">
        <v>458.42</v>
      </c>
    </row>
    <row r="20" spans="2:21" x14ac:dyDescent="0.3">
      <c r="B20" s="39">
        <v>1.5</v>
      </c>
      <c r="C20" s="38">
        <v>111.35</v>
      </c>
      <c r="D20" s="40">
        <v>467.13</v>
      </c>
      <c r="E20" s="41" t="s">
        <v>71</v>
      </c>
      <c r="M20" s="39">
        <v>1.5</v>
      </c>
      <c r="N20" s="38">
        <v>111.35</v>
      </c>
      <c r="O20" s="40">
        <v>467.13</v>
      </c>
    </row>
    <row r="21" spans="2:21" x14ac:dyDescent="0.3">
      <c r="B21" s="39">
        <v>1.6</v>
      </c>
      <c r="C21" s="38">
        <v>113.3</v>
      </c>
      <c r="D21" s="40">
        <v>475.38</v>
      </c>
      <c r="E21" s="41" t="s">
        <v>71</v>
      </c>
      <c r="G21" s="51" t="s">
        <v>73</v>
      </c>
      <c r="H21" s="52" t="e">
        <f>#REF!</f>
        <v>#REF!</v>
      </c>
      <c r="I21" s="16"/>
      <c r="J21" s="16"/>
      <c r="K21" s="16"/>
      <c r="M21" s="39">
        <v>1.6</v>
      </c>
      <c r="N21" s="38">
        <v>113.3</v>
      </c>
      <c r="O21" s="40">
        <v>475.38</v>
      </c>
    </row>
    <row r="22" spans="2:21" x14ac:dyDescent="0.3">
      <c r="B22" s="39">
        <v>1.7</v>
      </c>
      <c r="C22" s="38">
        <v>115.15</v>
      </c>
      <c r="D22" s="40">
        <v>483.22</v>
      </c>
      <c r="E22" s="41" t="s">
        <v>71</v>
      </c>
      <c r="G22" s="51" t="s">
        <v>74</v>
      </c>
      <c r="H22" s="53" t="e">
        <f>K27</f>
        <v>#REF!</v>
      </c>
      <c r="I22" s="16"/>
      <c r="J22" s="16"/>
      <c r="K22" s="16"/>
      <c r="M22" s="39">
        <v>1.7</v>
      </c>
      <c r="N22" s="38">
        <v>115.15</v>
      </c>
      <c r="O22" s="40">
        <v>483.22</v>
      </c>
    </row>
    <row r="23" spans="2:21" x14ac:dyDescent="0.3">
      <c r="B23" s="39">
        <v>1.8</v>
      </c>
      <c r="C23" s="38">
        <v>116.91</v>
      </c>
      <c r="D23" s="40">
        <v>490.7</v>
      </c>
      <c r="E23" s="41" t="s">
        <v>71</v>
      </c>
      <c r="G23" s="16"/>
      <c r="H23" s="16"/>
      <c r="I23"/>
      <c r="J23"/>
      <c r="K23"/>
      <c r="M23" s="39">
        <v>1.8</v>
      </c>
      <c r="N23" s="38">
        <v>116.91</v>
      </c>
      <c r="O23" s="40">
        <v>490.7</v>
      </c>
    </row>
    <row r="24" spans="2:21" x14ac:dyDescent="0.3">
      <c r="B24" s="39">
        <v>1.9</v>
      </c>
      <c r="C24" s="38">
        <v>118.6</v>
      </c>
      <c r="D24" s="40">
        <v>497.85</v>
      </c>
      <c r="E24" s="41" t="s">
        <v>71</v>
      </c>
      <c r="G24" s="54" t="s">
        <v>75</v>
      </c>
      <c r="H24" s="54" t="s">
        <v>76</v>
      </c>
      <c r="I24" s="54" t="s">
        <v>77</v>
      </c>
      <c r="J24" s="54" t="s">
        <v>78</v>
      </c>
      <c r="K24" s="54" t="s">
        <v>79</v>
      </c>
      <c r="M24" s="39">
        <v>1.9</v>
      </c>
      <c r="N24" s="38">
        <v>118.6</v>
      </c>
      <c r="O24" s="40">
        <v>497.85</v>
      </c>
    </row>
    <row r="25" spans="2:21" x14ac:dyDescent="0.3">
      <c r="B25" s="39">
        <v>2</v>
      </c>
      <c r="C25" s="38">
        <v>120.21</v>
      </c>
      <c r="D25" s="40">
        <v>504.7</v>
      </c>
      <c r="E25" s="41" t="s">
        <v>71</v>
      </c>
      <c r="G25" s="55" t="e">
        <f>VLOOKUP(H21,$C$6:$D$1005,1)</f>
        <v>#REF!</v>
      </c>
      <c r="H25" s="55" t="e">
        <f>INDEX($C$6:$D$1005,MATCH(G25,$C$6:$C$1005,0)+1,1)</f>
        <v>#REF!</v>
      </c>
      <c r="I25" s="55" t="e">
        <f>H25-G25</f>
        <v>#REF!</v>
      </c>
      <c r="J25" s="56" t="e">
        <f>H21-G25</f>
        <v>#REF!</v>
      </c>
      <c r="K25" s="55" t="e">
        <f>J25/I25+G25</f>
        <v>#REF!</v>
      </c>
      <c r="M25" s="39">
        <v>2</v>
      </c>
      <c r="N25" s="38">
        <v>120.21</v>
      </c>
      <c r="O25" s="40">
        <v>504.7</v>
      </c>
    </row>
    <row r="26" spans="2:21" x14ac:dyDescent="0.3">
      <c r="B26" s="39">
        <v>2.1</v>
      </c>
      <c r="C26" s="38">
        <v>121.76</v>
      </c>
      <c r="D26" s="40">
        <v>511.29</v>
      </c>
      <c r="E26" s="41" t="s">
        <v>71</v>
      </c>
      <c r="G26" s="57" t="s">
        <v>80</v>
      </c>
      <c r="H26" s="57" t="s">
        <v>81</v>
      </c>
      <c r="I26" s="57" t="s">
        <v>82</v>
      </c>
      <c r="J26" s="55"/>
      <c r="K26" s="55"/>
      <c r="M26" s="39">
        <v>2.1</v>
      </c>
      <c r="N26" s="38">
        <v>121.76</v>
      </c>
      <c r="O26" s="40">
        <v>511.29</v>
      </c>
    </row>
    <row r="27" spans="2:21" x14ac:dyDescent="0.3">
      <c r="B27" s="39">
        <v>2.2000000000000002</v>
      </c>
      <c r="C27" s="38">
        <v>123.25</v>
      </c>
      <c r="D27" s="40">
        <v>517.63</v>
      </c>
      <c r="E27" s="41" t="s">
        <v>71</v>
      </c>
      <c r="G27" s="55" t="e">
        <f>VLOOKUP(G25,$C$6:$D$1005,2)</f>
        <v>#REF!</v>
      </c>
      <c r="H27" s="55" t="e">
        <f>VLOOKUP(H25,$C$6:$D$1005,2)</f>
        <v>#REF!</v>
      </c>
      <c r="I27" s="55" t="e">
        <f>H27-G27</f>
        <v>#REF!</v>
      </c>
      <c r="J27" s="55"/>
      <c r="K27" s="59" t="e">
        <f>J25/I25*I27+G27</f>
        <v>#REF!</v>
      </c>
      <c r="M27" s="39">
        <v>2.2000000000000002</v>
      </c>
      <c r="N27" s="38">
        <v>123.25</v>
      </c>
      <c r="O27" s="40">
        <v>517.63</v>
      </c>
    </row>
    <row r="28" spans="2:21" x14ac:dyDescent="0.3">
      <c r="B28" s="39">
        <v>2.2999999999999998</v>
      </c>
      <c r="C28" s="38">
        <v>124.69</v>
      </c>
      <c r="D28" s="40">
        <v>523.74</v>
      </c>
      <c r="E28" s="41" t="s">
        <v>71</v>
      </c>
      <c r="M28" s="39">
        <v>2.2999999999999998</v>
      </c>
      <c r="N28" s="38">
        <v>124.69</v>
      </c>
      <c r="O28" s="40">
        <v>523.74</v>
      </c>
    </row>
    <row r="29" spans="2:21" x14ac:dyDescent="0.3">
      <c r="B29" s="39">
        <v>2.4</v>
      </c>
      <c r="C29" s="38">
        <v>126.07</v>
      </c>
      <c r="D29" s="40">
        <v>529.64</v>
      </c>
      <c r="E29" s="41" t="s">
        <v>71</v>
      </c>
      <c r="M29" s="39">
        <v>2.4</v>
      </c>
      <c r="N29" s="38">
        <v>126.07</v>
      </c>
      <c r="O29" s="40">
        <v>529.64</v>
      </c>
    </row>
    <row r="30" spans="2:21" x14ac:dyDescent="0.3">
      <c r="B30" s="39">
        <v>2.5</v>
      </c>
      <c r="C30" s="38">
        <v>127.41</v>
      </c>
      <c r="D30" s="40">
        <v>535.34</v>
      </c>
      <c r="E30" s="41" t="s">
        <v>71</v>
      </c>
      <c r="M30" s="39">
        <v>2.5</v>
      </c>
      <c r="N30" s="38">
        <v>127.41</v>
      </c>
      <c r="O30" s="40">
        <v>535.34</v>
      </c>
    </row>
    <row r="31" spans="2:21" x14ac:dyDescent="0.3">
      <c r="B31" s="39">
        <v>2.6</v>
      </c>
      <c r="C31" s="38">
        <v>128.71</v>
      </c>
      <c r="D31" s="40">
        <v>540.87</v>
      </c>
      <c r="E31" s="41" t="s">
        <v>71</v>
      </c>
      <c r="M31" s="39">
        <v>2.6</v>
      </c>
      <c r="N31" s="38">
        <v>128.71</v>
      </c>
      <c r="O31" s="40">
        <v>540.87</v>
      </c>
    </row>
    <row r="32" spans="2:21" x14ac:dyDescent="0.3">
      <c r="B32" s="39">
        <v>2.7</v>
      </c>
      <c r="C32" s="38">
        <v>129.97</v>
      </c>
      <c r="D32" s="40">
        <v>546.24</v>
      </c>
      <c r="E32" s="41" t="s">
        <v>71</v>
      </c>
      <c r="M32" s="39">
        <v>2.7</v>
      </c>
      <c r="N32" s="38">
        <v>129.97</v>
      </c>
      <c r="O32" s="40">
        <v>546.24</v>
      </c>
    </row>
    <row r="33" spans="2:15" x14ac:dyDescent="0.3">
      <c r="B33" s="39">
        <v>2.8</v>
      </c>
      <c r="C33" s="38">
        <v>131.19</v>
      </c>
      <c r="D33" s="40">
        <v>551.44000000000005</v>
      </c>
      <c r="E33" s="41" t="s">
        <v>71</v>
      </c>
      <c r="M33" s="39">
        <v>2.8</v>
      </c>
      <c r="N33" s="38">
        <v>131.19</v>
      </c>
      <c r="O33" s="40">
        <v>551.44000000000005</v>
      </c>
    </row>
    <row r="34" spans="2:15" x14ac:dyDescent="0.3">
      <c r="B34" s="39">
        <v>2.9</v>
      </c>
      <c r="C34" s="38">
        <v>132.37</v>
      </c>
      <c r="D34" s="40">
        <v>556.5</v>
      </c>
      <c r="E34" s="41" t="s">
        <v>71</v>
      </c>
      <c r="M34" s="39">
        <v>2.9</v>
      </c>
      <c r="N34" s="38">
        <v>132.37</v>
      </c>
      <c r="O34" s="40">
        <v>556.5</v>
      </c>
    </row>
    <row r="35" spans="2:15" x14ac:dyDescent="0.3">
      <c r="B35" s="39">
        <v>3</v>
      </c>
      <c r="C35" s="38">
        <v>133.52000000000001</v>
      </c>
      <c r="D35" s="40">
        <v>561.42999999999995</v>
      </c>
      <c r="E35" s="41" t="s">
        <v>71</v>
      </c>
      <c r="M35" s="39">
        <v>3</v>
      </c>
      <c r="N35" s="38">
        <v>133.52000000000001</v>
      </c>
      <c r="O35" s="40">
        <v>561.42999999999995</v>
      </c>
    </row>
    <row r="36" spans="2:15" x14ac:dyDescent="0.3">
      <c r="B36" s="39">
        <v>3.1</v>
      </c>
      <c r="C36" s="38">
        <v>134.63999999999999</v>
      </c>
      <c r="D36" s="40">
        <v>566.22</v>
      </c>
      <c r="E36" s="41" t="s">
        <v>71</v>
      </c>
      <c r="M36" s="39">
        <v>3.1</v>
      </c>
      <c r="N36" s="38">
        <v>134.63999999999999</v>
      </c>
      <c r="O36" s="40">
        <v>566.22</v>
      </c>
    </row>
    <row r="37" spans="2:15" x14ac:dyDescent="0.3">
      <c r="B37" s="39">
        <v>3.2</v>
      </c>
      <c r="C37" s="38">
        <v>135.74</v>
      </c>
      <c r="D37" s="40">
        <v>570.9</v>
      </c>
      <c r="E37" s="41" t="s">
        <v>71</v>
      </c>
      <c r="M37" s="39">
        <v>3.2</v>
      </c>
      <c r="N37" s="38">
        <v>135.74</v>
      </c>
      <c r="O37" s="40">
        <v>570.9</v>
      </c>
    </row>
    <row r="38" spans="2:15" x14ac:dyDescent="0.3">
      <c r="B38" s="39">
        <v>3.3</v>
      </c>
      <c r="C38" s="38">
        <v>136.80000000000001</v>
      </c>
      <c r="D38" s="40">
        <v>575.46</v>
      </c>
      <c r="E38" s="41" t="s">
        <v>71</v>
      </c>
      <c r="M38" s="39">
        <v>3.3</v>
      </c>
      <c r="N38" s="38">
        <v>136.80000000000001</v>
      </c>
      <c r="O38" s="40">
        <v>575.46</v>
      </c>
    </row>
    <row r="39" spans="2:15" x14ac:dyDescent="0.3">
      <c r="B39" s="39">
        <v>3.4</v>
      </c>
      <c r="C39" s="38">
        <v>137.84</v>
      </c>
      <c r="D39" s="40">
        <v>579.91</v>
      </c>
      <c r="E39" s="41" t="s">
        <v>71</v>
      </c>
      <c r="M39" s="39">
        <v>3.4</v>
      </c>
      <c r="N39" s="38">
        <v>137.84</v>
      </c>
      <c r="O39" s="40">
        <v>579.91</v>
      </c>
    </row>
    <row r="40" spans="2:15" x14ac:dyDescent="0.3">
      <c r="B40" s="39">
        <v>3.5</v>
      </c>
      <c r="C40" s="38">
        <v>138.86000000000001</v>
      </c>
      <c r="D40" s="40">
        <v>584.26</v>
      </c>
      <c r="E40" s="41" t="s">
        <v>71</v>
      </c>
      <c r="M40" s="39">
        <v>3.5</v>
      </c>
      <c r="N40" s="38">
        <v>138.86000000000001</v>
      </c>
      <c r="O40" s="40">
        <v>584.26</v>
      </c>
    </row>
    <row r="41" spans="2:15" x14ac:dyDescent="0.3">
      <c r="B41" s="39">
        <v>3.6</v>
      </c>
      <c r="C41" s="38">
        <v>139.85</v>
      </c>
      <c r="D41" s="40">
        <v>588.52</v>
      </c>
      <c r="E41" s="41" t="s">
        <v>71</v>
      </c>
      <c r="M41" s="39">
        <v>3.6</v>
      </c>
      <c r="N41" s="38">
        <v>139.85</v>
      </c>
      <c r="O41" s="40">
        <v>588.52</v>
      </c>
    </row>
    <row r="42" spans="2:15" x14ac:dyDescent="0.3">
      <c r="B42" s="39">
        <v>3.7</v>
      </c>
      <c r="C42" s="38">
        <v>140.82</v>
      </c>
      <c r="D42" s="40">
        <v>592.67999999999995</v>
      </c>
      <c r="E42" s="41" t="s">
        <v>71</v>
      </c>
      <c r="M42" s="39">
        <v>3.7</v>
      </c>
      <c r="N42" s="38">
        <v>140.82</v>
      </c>
      <c r="O42" s="40">
        <v>592.67999999999995</v>
      </c>
    </row>
    <row r="43" spans="2:15" x14ac:dyDescent="0.3">
      <c r="B43" s="39">
        <v>3.8</v>
      </c>
      <c r="C43" s="38">
        <v>141.77000000000001</v>
      </c>
      <c r="D43" s="40">
        <v>596.75</v>
      </c>
      <c r="E43" s="41" t="s">
        <v>71</v>
      </c>
      <c r="M43" s="39">
        <v>3.8</v>
      </c>
      <c r="N43" s="38">
        <v>141.77000000000001</v>
      </c>
      <c r="O43" s="40">
        <v>596.75</v>
      </c>
    </row>
    <row r="44" spans="2:15" x14ac:dyDescent="0.3">
      <c r="B44" s="39">
        <v>3.9</v>
      </c>
      <c r="C44" s="38">
        <v>142.69999999999999</v>
      </c>
      <c r="D44" s="40">
        <v>600.74</v>
      </c>
      <c r="E44" s="41" t="s">
        <v>71</v>
      </c>
      <c r="M44" s="39">
        <v>3.9</v>
      </c>
      <c r="N44" s="38">
        <v>142.69999999999999</v>
      </c>
      <c r="O44" s="40">
        <v>600.74</v>
      </c>
    </row>
    <row r="45" spans="2:15" x14ac:dyDescent="0.3">
      <c r="B45" s="39">
        <v>4</v>
      </c>
      <c r="C45" s="38">
        <v>143.61000000000001</v>
      </c>
      <c r="D45" s="40">
        <v>604.65</v>
      </c>
      <c r="E45" s="41" t="s">
        <v>71</v>
      </c>
      <c r="M45" s="39">
        <v>4</v>
      </c>
      <c r="N45" s="38">
        <v>143.61000000000001</v>
      </c>
      <c r="O45" s="40">
        <v>604.65</v>
      </c>
    </row>
    <row r="46" spans="2:15" x14ac:dyDescent="0.3">
      <c r="B46" s="39">
        <v>4.0999999999999996</v>
      </c>
      <c r="C46" s="38">
        <v>144.5</v>
      </c>
      <c r="D46" s="40">
        <v>608.49</v>
      </c>
      <c r="E46" s="41" t="s">
        <v>71</v>
      </c>
      <c r="M46" s="39">
        <v>4.0999999999999996</v>
      </c>
      <c r="N46" s="38">
        <v>144.5</v>
      </c>
      <c r="O46" s="40">
        <v>608.49</v>
      </c>
    </row>
    <row r="47" spans="2:15" x14ac:dyDescent="0.3">
      <c r="B47" s="39">
        <v>4.2</v>
      </c>
      <c r="C47" s="38">
        <v>145.38</v>
      </c>
      <c r="D47" s="40">
        <v>612.25</v>
      </c>
      <c r="E47" s="41" t="s">
        <v>71</v>
      </c>
      <c r="M47" s="39">
        <v>4.2</v>
      </c>
      <c r="N47" s="38">
        <v>145.38</v>
      </c>
      <c r="O47" s="40">
        <v>612.25</v>
      </c>
    </row>
    <row r="48" spans="2:15" x14ac:dyDescent="0.3">
      <c r="B48" s="39">
        <v>4.3</v>
      </c>
      <c r="C48" s="38">
        <v>146.22999999999999</v>
      </c>
      <c r="D48" s="40">
        <v>615.95000000000005</v>
      </c>
      <c r="E48" s="41" t="s">
        <v>71</v>
      </c>
      <c r="M48" s="39">
        <v>4.3</v>
      </c>
      <c r="N48" s="38">
        <v>146.22999999999999</v>
      </c>
      <c r="O48" s="40">
        <v>615.95000000000005</v>
      </c>
    </row>
    <row r="49" spans="2:15" x14ac:dyDescent="0.3">
      <c r="B49" s="39">
        <v>4.4000000000000004</v>
      </c>
      <c r="C49" s="38">
        <v>147.08000000000001</v>
      </c>
      <c r="D49" s="40">
        <v>619.58000000000004</v>
      </c>
      <c r="E49" s="41" t="s">
        <v>71</v>
      </c>
      <c r="M49" s="39">
        <v>4.4000000000000004</v>
      </c>
      <c r="N49" s="38">
        <v>147.08000000000001</v>
      </c>
      <c r="O49" s="40">
        <v>619.58000000000004</v>
      </c>
    </row>
    <row r="50" spans="2:15" x14ac:dyDescent="0.3">
      <c r="B50" s="39">
        <v>4.5</v>
      </c>
      <c r="C50" s="38">
        <v>147.9</v>
      </c>
      <c r="D50" s="40">
        <v>623.14</v>
      </c>
      <c r="E50" s="41" t="s">
        <v>71</v>
      </c>
      <c r="M50" s="39">
        <v>4.5</v>
      </c>
      <c r="N50" s="38">
        <v>147.9</v>
      </c>
      <c r="O50" s="40">
        <v>623.14</v>
      </c>
    </row>
    <row r="51" spans="2:15" x14ac:dyDescent="0.3">
      <c r="B51" s="39">
        <v>4.5999999999999996</v>
      </c>
      <c r="C51" s="38">
        <v>148.72</v>
      </c>
      <c r="D51" s="40">
        <v>626.64</v>
      </c>
      <c r="E51" s="41" t="s">
        <v>71</v>
      </c>
      <c r="M51" s="39">
        <v>4.5999999999999996</v>
      </c>
      <c r="N51" s="38">
        <v>148.72</v>
      </c>
      <c r="O51" s="40">
        <v>626.64</v>
      </c>
    </row>
    <row r="52" spans="2:15" x14ac:dyDescent="0.3">
      <c r="B52" s="39">
        <v>4.7</v>
      </c>
      <c r="C52" s="38">
        <v>149.51</v>
      </c>
      <c r="D52" s="40">
        <v>630.08000000000004</v>
      </c>
      <c r="E52" s="41" t="s">
        <v>71</v>
      </c>
      <c r="M52" s="39">
        <v>4.7</v>
      </c>
      <c r="N52" s="38">
        <v>149.51</v>
      </c>
      <c r="O52" s="40">
        <v>630.08000000000004</v>
      </c>
    </row>
    <row r="53" spans="2:15" x14ac:dyDescent="0.3">
      <c r="B53" s="39">
        <v>4.8</v>
      </c>
      <c r="C53" s="38">
        <v>150.30000000000001</v>
      </c>
      <c r="D53" s="40">
        <v>633.47</v>
      </c>
      <c r="E53" s="41" t="s">
        <v>71</v>
      </c>
      <c r="M53" s="39">
        <v>4.8</v>
      </c>
      <c r="N53" s="38">
        <v>150.30000000000001</v>
      </c>
      <c r="O53" s="40">
        <v>633.47</v>
      </c>
    </row>
    <row r="54" spans="2:15" x14ac:dyDescent="0.3">
      <c r="B54" s="39">
        <v>4.9000000000000004</v>
      </c>
      <c r="C54" s="38">
        <v>151.07</v>
      </c>
      <c r="D54" s="40">
        <v>636.79999999999995</v>
      </c>
      <c r="E54" s="41" t="s">
        <v>71</v>
      </c>
      <c r="M54" s="39">
        <v>4.9000000000000004</v>
      </c>
      <c r="N54" s="38">
        <v>151.07</v>
      </c>
      <c r="O54" s="40">
        <v>636.79999999999995</v>
      </c>
    </row>
    <row r="55" spans="2:15" x14ac:dyDescent="0.3">
      <c r="B55" s="39">
        <v>5</v>
      </c>
      <c r="C55" s="38">
        <v>151.83000000000001</v>
      </c>
      <c r="D55" s="40">
        <v>640.09</v>
      </c>
      <c r="E55" s="41" t="s">
        <v>71</v>
      </c>
      <c r="M55" s="39">
        <v>5</v>
      </c>
      <c r="N55" s="38">
        <v>151.83000000000001</v>
      </c>
      <c r="O55" s="40">
        <v>640.09</v>
      </c>
    </row>
    <row r="56" spans="2:15" x14ac:dyDescent="0.3">
      <c r="B56" s="39">
        <v>5.0999999999999996</v>
      </c>
      <c r="C56" s="38">
        <v>152.58000000000001</v>
      </c>
      <c r="D56" s="40">
        <v>643.30999999999995</v>
      </c>
      <c r="E56" s="41" t="s">
        <v>71</v>
      </c>
      <c r="M56" s="39">
        <v>5.0999999999999996</v>
      </c>
      <c r="N56" s="38">
        <v>152.58000000000001</v>
      </c>
      <c r="O56" s="40">
        <v>643.30999999999995</v>
      </c>
    </row>
    <row r="57" spans="2:15" x14ac:dyDescent="0.3">
      <c r="B57" s="39">
        <v>5.2</v>
      </c>
      <c r="C57" s="38">
        <v>153.31</v>
      </c>
      <c r="D57" s="40">
        <v>646.5</v>
      </c>
      <c r="E57" s="41" t="s">
        <v>71</v>
      </c>
      <c r="M57" s="39">
        <v>5.2</v>
      </c>
      <c r="N57" s="38">
        <v>153.31</v>
      </c>
      <c r="O57" s="40">
        <v>646.5</v>
      </c>
    </row>
    <row r="58" spans="2:15" x14ac:dyDescent="0.3">
      <c r="B58" s="39">
        <v>5.3</v>
      </c>
      <c r="C58" s="38">
        <v>154.04</v>
      </c>
      <c r="D58" s="40">
        <v>649.63</v>
      </c>
      <c r="E58" s="41" t="s">
        <v>71</v>
      </c>
      <c r="M58" s="39">
        <v>5.3</v>
      </c>
      <c r="N58" s="38">
        <v>154.04</v>
      </c>
      <c r="O58" s="40">
        <v>649.63</v>
      </c>
    </row>
    <row r="59" spans="2:15" x14ac:dyDescent="0.3">
      <c r="B59" s="39">
        <v>5.4</v>
      </c>
      <c r="C59" s="38">
        <v>154.75</v>
      </c>
      <c r="D59" s="40">
        <v>652.72</v>
      </c>
      <c r="E59" s="41" t="s">
        <v>71</v>
      </c>
      <c r="M59" s="39">
        <v>5.4</v>
      </c>
      <c r="N59" s="38">
        <v>154.75</v>
      </c>
      <c r="O59" s="40">
        <v>652.72</v>
      </c>
    </row>
    <row r="60" spans="2:15" x14ac:dyDescent="0.3">
      <c r="B60" s="39">
        <v>5.5</v>
      </c>
      <c r="C60" s="38">
        <v>155.46</v>
      </c>
      <c r="D60" s="40">
        <v>655.76</v>
      </c>
      <c r="E60" s="41" t="s">
        <v>71</v>
      </c>
      <c r="M60" s="39">
        <v>5.5</v>
      </c>
      <c r="N60" s="38">
        <v>155.46</v>
      </c>
      <c r="O60" s="40">
        <v>655.76</v>
      </c>
    </row>
    <row r="61" spans="2:15" x14ac:dyDescent="0.3">
      <c r="B61" s="39">
        <v>5.6</v>
      </c>
      <c r="C61" s="38">
        <v>156.15</v>
      </c>
      <c r="D61" s="40">
        <v>658.77</v>
      </c>
      <c r="E61" s="41" t="s">
        <v>71</v>
      </c>
      <c r="M61" s="39">
        <v>5.6</v>
      </c>
      <c r="N61" s="38">
        <v>156.15</v>
      </c>
      <c r="O61" s="40">
        <v>658.77</v>
      </c>
    </row>
    <row r="62" spans="2:15" x14ac:dyDescent="0.3">
      <c r="B62" s="39">
        <v>5.7</v>
      </c>
      <c r="C62" s="38">
        <v>156.83000000000001</v>
      </c>
      <c r="D62" s="40">
        <v>661.73</v>
      </c>
      <c r="E62" s="41" t="s">
        <v>71</v>
      </c>
      <c r="M62" s="39">
        <v>5.7</v>
      </c>
      <c r="N62" s="38">
        <v>156.83000000000001</v>
      </c>
      <c r="O62" s="40">
        <v>661.73</v>
      </c>
    </row>
    <row r="63" spans="2:15" x14ac:dyDescent="0.3">
      <c r="B63" s="39">
        <v>5.8</v>
      </c>
      <c r="C63" s="38">
        <v>157.51</v>
      </c>
      <c r="D63" s="40">
        <v>664.65</v>
      </c>
      <c r="E63" s="41" t="s">
        <v>71</v>
      </c>
      <c r="M63" s="39">
        <v>5.8</v>
      </c>
      <c r="N63" s="38">
        <v>157.51</v>
      </c>
      <c r="O63" s="40">
        <v>664.65</v>
      </c>
    </row>
    <row r="64" spans="2:15" x14ac:dyDescent="0.3">
      <c r="B64" s="39">
        <v>5.9</v>
      </c>
      <c r="C64" s="38">
        <v>158.16999999999999</v>
      </c>
      <c r="D64" s="40">
        <v>667.53</v>
      </c>
      <c r="E64" s="41" t="s">
        <v>71</v>
      </c>
      <c r="M64" s="39">
        <v>5.9</v>
      </c>
      <c r="N64" s="38">
        <v>158.16999999999999</v>
      </c>
      <c r="O64" s="40">
        <v>667.53</v>
      </c>
    </row>
    <row r="65" spans="2:15" x14ac:dyDescent="0.3">
      <c r="B65" s="39">
        <v>6</v>
      </c>
      <c r="C65" s="38">
        <v>158.83000000000001</v>
      </c>
      <c r="D65" s="40">
        <v>670.38</v>
      </c>
      <c r="E65" s="41" t="s">
        <v>71</v>
      </c>
      <c r="M65" s="39">
        <v>6</v>
      </c>
      <c r="N65" s="38">
        <v>158.83000000000001</v>
      </c>
      <c r="O65" s="40">
        <v>670.38</v>
      </c>
    </row>
    <row r="66" spans="2:15" x14ac:dyDescent="0.3">
      <c r="B66" s="39">
        <v>6.1</v>
      </c>
      <c r="C66" s="38">
        <v>159.47</v>
      </c>
      <c r="D66" s="40">
        <v>673.19</v>
      </c>
      <c r="E66" s="41" t="s">
        <v>71</v>
      </c>
      <c r="M66" s="39">
        <v>6.1</v>
      </c>
      <c r="N66" s="38">
        <v>159.47</v>
      </c>
      <c r="O66" s="40">
        <v>673.19</v>
      </c>
    </row>
    <row r="67" spans="2:15" x14ac:dyDescent="0.3">
      <c r="B67" s="39">
        <v>6.2</v>
      </c>
      <c r="C67" s="38">
        <v>160.11000000000001</v>
      </c>
      <c r="D67" s="40">
        <v>675.96</v>
      </c>
      <c r="E67" s="41" t="s">
        <v>71</v>
      </c>
      <c r="M67" s="39">
        <v>6.2</v>
      </c>
      <c r="N67" s="38">
        <v>160.11000000000001</v>
      </c>
      <c r="O67" s="40">
        <v>675.96</v>
      </c>
    </row>
    <row r="68" spans="2:15" x14ac:dyDescent="0.3">
      <c r="B68" s="39">
        <v>6.3</v>
      </c>
      <c r="C68" s="38">
        <v>160.74</v>
      </c>
      <c r="D68" s="40">
        <v>678.7</v>
      </c>
      <c r="E68" s="41" t="s">
        <v>71</v>
      </c>
      <c r="M68" s="39">
        <v>6.3</v>
      </c>
      <c r="N68" s="38">
        <v>160.74</v>
      </c>
      <c r="O68" s="40">
        <v>678.7</v>
      </c>
    </row>
    <row r="69" spans="2:15" x14ac:dyDescent="0.3">
      <c r="B69" s="39">
        <v>6.4</v>
      </c>
      <c r="C69" s="38">
        <v>161.37</v>
      </c>
      <c r="D69" s="40">
        <v>681.41</v>
      </c>
      <c r="E69" s="41" t="s">
        <v>71</v>
      </c>
      <c r="M69" s="39">
        <v>6.4</v>
      </c>
      <c r="N69" s="38">
        <v>161.37</v>
      </c>
      <c r="O69" s="40">
        <v>681.41</v>
      </c>
    </row>
    <row r="70" spans="2:15" x14ac:dyDescent="0.3">
      <c r="B70" s="39">
        <v>6.5</v>
      </c>
      <c r="C70" s="38">
        <v>161.97999999999999</v>
      </c>
      <c r="D70" s="40">
        <v>684.08</v>
      </c>
      <c r="E70" s="41" t="s">
        <v>71</v>
      </c>
      <c r="M70" s="39">
        <v>6.5</v>
      </c>
      <c r="N70" s="38">
        <v>161.97999999999999</v>
      </c>
      <c r="O70" s="40">
        <v>684.08</v>
      </c>
    </row>
    <row r="71" spans="2:15" x14ac:dyDescent="0.3">
      <c r="B71" s="39">
        <v>6.6</v>
      </c>
      <c r="C71" s="38">
        <v>162.59</v>
      </c>
      <c r="D71" s="40">
        <v>686.73</v>
      </c>
      <c r="E71" s="41" t="s">
        <v>71</v>
      </c>
      <c r="M71" s="39">
        <v>6.6</v>
      </c>
      <c r="N71" s="38">
        <v>162.59</v>
      </c>
      <c r="O71" s="40">
        <v>686.73</v>
      </c>
    </row>
    <row r="72" spans="2:15" x14ac:dyDescent="0.3">
      <c r="B72" s="39">
        <v>6.7</v>
      </c>
      <c r="C72" s="38">
        <v>163.19</v>
      </c>
      <c r="D72" s="40">
        <v>689.34</v>
      </c>
      <c r="E72" s="41" t="s">
        <v>71</v>
      </c>
      <c r="M72" s="39">
        <v>6.7</v>
      </c>
      <c r="N72" s="38">
        <v>163.19</v>
      </c>
      <c r="O72" s="40">
        <v>689.34</v>
      </c>
    </row>
    <row r="73" spans="2:15" x14ac:dyDescent="0.3">
      <c r="B73" s="39">
        <v>6.8</v>
      </c>
      <c r="C73" s="38">
        <v>163.78</v>
      </c>
      <c r="D73" s="40">
        <v>691.92</v>
      </c>
      <c r="E73" s="41" t="s">
        <v>71</v>
      </c>
      <c r="M73" s="39">
        <v>6.8</v>
      </c>
      <c r="N73" s="38">
        <v>163.78</v>
      </c>
      <c r="O73" s="40">
        <v>691.92</v>
      </c>
    </row>
    <row r="74" spans="2:15" x14ac:dyDescent="0.3">
      <c r="B74" s="39">
        <v>6.9</v>
      </c>
      <c r="C74" s="38">
        <v>164.37</v>
      </c>
      <c r="D74" s="40">
        <v>694.48</v>
      </c>
      <c r="E74" s="41" t="s">
        <v>71</v>
      </c>
      <c r="M74" s="39">
        <v>6.9</v>
      </c>
      <c r="N74" s="38">
        <v>164.37</v>
      </c>
      <c r="O74" s="40">
        <v>694.48</v>
      </c>
    </row>
    <row r="75" spans="2:15" x14ac:dyDescent="0.3">
      <c r="B75" s="39">
        <v>7</v>
      </c>
      <c r="C75" s="38">
        <v>164.95</v>
      </c>
      <c r="D75" s="40">
        <v>697</v>
      </c>
      <c r="E75" s="41" t="s">
        <v>71</v>
      </c>
      <c r="M75" s="39">
        <v>7</v>
      </c>
      <c r="N75" s="38">
        <v>164.95</v>
      </c>
      <c r="O75" s="40">
        <v>697</v>
      </c>
    </row>
    <row r="76" spans="2:15" x14ac:dyDescent="0.3">
      <c r="B76" s="39">
        <v>7.1</v>
      </c>
      <c r="C76" s="38">
        <v>165.52</v>
      </c>
      <c r="D76" s="40">
        <v>699.5</v>
      </c>
      <c r="E76" s="41" t="s">
        <v>71</v>
      </c>
      <c r="M76" s="39">
        <v>7.1</v>
      </c>
      <c r="N76" s="38">
        <v>165.52</v>
      </c>
      <c r="O76" s="40">
        <v>699.5</v>
      </c>
    </row>
    <row r="77" spans="2:15" x14ac:dyDescent="0.3">
      <c r="B77" s="39">
        <v>7.2</v>
      </c>
      <c r="C77" s="38">
        <v>166.09</v>
      </c>
      <c r="D77" s="40">
        <v>701.97</v>
      </c>
      <c r="E77" s="41" t="s">
        <v>71</v>
      </c>
      <c r="M77" s="39">
        <v>7.2</v>
      </c>
      <c r="N77" s="38">
        <v>166.09</v>
      </c>
      <c r="O77" s="40">
        <v>701.97</v>
      </c>
    </row>
    <row r="78" spans="2:15" x14ac:dyDescent="0.3">
      <c r="B78" s="39">
        <v>7.3</v>
      </c>
      <c r="C78" s="38">
        <v>166.65</v>
      </c>
      <c r="D78" s="40">
        <v>704.42</v>
      </c>
      <c r="E78" s="41" t="s">
        <v>71</v>
      </c>
      <c r="M78" s="39">
        <v>7.3</v>
      </c>
      <c r="N78" s="38">
        <v>166.65</v>
      </c>
      <c r="O78" s="40">
        <v>704.42</v>
      </c>
    </row>
    <row r="79" spans="2:15" x14ac:dyDescent="0.3">
      <c r="B79" s="39">
        <v>7.4</v>
      </c>
      <c r="C79" s="38">
        <v>167.2</v>
      </c>
      <c r="D79" s="40">
        <v>706.84</v>
      </c>
      <c r="E79" s="41" t="s">
        <v>71</v>
      </c>
      <c r="M79" s="39">
        <v>7.4</v>
      </c>
      <c r="N79" s="38">
        <v>167.2</v>
      </c>
      <c r="O79" s="40">
        <v>706.84</v>
      </c>
    </row>
    <row r="80" spans="2:15" x14ac:dyDescent="0.3">
      <c r="B80" s="39">
        <v>7.5</v>
      </c>
      <c r="C80" s="38">
        <v>167.75</v>
      </c>
      <c r="D80" s="40">
        <v>709.24</v>
      </c>
      <c r="E80" s="41" t="s">
        <v>71</v>
      </c>
      <c r="M80" s="39">
        <v>7.5</v>
      </c>
      <c r="N80" s="38">
        <v>167.75</v>
      </c>
      <c r="O80" s="40">
        <v>709.24</v>
      </c>
    </row>
    <row r="81" spans="2:15" x14ac:dyDescent="0.3">
      <c r="B81" s="39">
        <v>7.6</v>
      </c>
      <c r="C81" s="38">
        <v>168.29</v>
      </c>
      <c r="D81" s="40">
        <v>711.61</v>
      </c>
      <c r="E81" s="41" t="s">
        <v>71</v>
      </c>
      <c r="M81" s="39">
        <v>7.6</v>
      </c>
      <c r="N81" s="38">
        <v>168.29</v>
      </c>
      <c r="O81" s="40">
        <v>711.61</v>
      </c>
    </row>
    <row r="82" spans="2:15" x14ac:dyDescent="0.3">
      <c r="B82" s="39">
        <v>7.7</v>
      </c>
      <c r="C82" s="38">
        <v>168.83</v>
      </c>
      <c r="D82" s="40">
        <v>713.96</v>
      </c>
      <c r="E82" s="41" t="s">
        <v>71</v>
      </c>
      <c r="M82" s="39">
        <v>7.7</v>
      </c>
      <c r="N82" s="38">
        <v>168.83</v>
      </c>
      <c r="O82" s="40">
        <v>713.96</v>
      </c>
    </row>
    <row r="83" spans="2:15" x14ac:dyDescent="0.3">
      <c r="B83" s="39">
        <v>7.8</v>
      </c>
      <c r="C83" s="38">
        <v>169.36</v>
      </c>
      <c r="D83" s="40">
        <v>716.28</v>
      </c>
      <c r="E83" s="41" t="s">
        <v>71</v>
      </c>
      <c r="M83" s="39">
        <v>7.8</v>
      </c>
      <c r="N83" s="38">
        <v>169.36</v>
      </c>
      <c r="O83" s="40">
        <v>716.28</v>
      </c>
    </row>
    <row r="84" spans="2:15" x14ac:dyDescent="0.3">
      <c r="B84" s="39">
        <v>7.9</v>
      </c>
      <c r="C84" s="38">
        <v>169.89</v>
      </c>
      <c r="D84" s="40">
        <v>718.58</v>
      </c>
      <c r="E84" s="41" t="s">
        <v>71</v>
      </c>
      <c r="M84" s="39">
        <v>7.9</v>
      </c>
      <c r="N84" s="38">
        <v>169.89</v>
      </c>
      <c r="O84" s="40">
        <v>718.58</v>
      </c>
    </row>
    <row r="85" spans="2:15" x14ac:dyDescent="0.3">
      <c r="B85" s="39">
        <v>8</v>
      </c>
      <c r="C85" s="38">
        <v>170.41</v>
      </c>
      <c r="D85" s="40">
        <v>720.86</v>
      </c>
      <c r="E85" s="41" t="s">
        <v>71</v>
      </c>
      <c r="M85" s="39">
        <v>8</v>
      </c>
      <c r="N85" s="38">
        <v>170.41</v>
      </c>
      <c r="O85" s="40">
        <v>720.86</v>
      </c>
    </row>
    <row r="86" spans="2:15" x14ac:dyDescent="0.3">
      <c r="B86" s="39">
        <v>8.1</v>
      </c>
      <c r="C86" s="38">
        <v>170.92</v>
      </c>
      <c r="D86" s="40">
        <v>723.12</v>
      </c>
      <c r="E86" s="41" t="s">
        <v>71</v>
      </c>
      <c r="M86" s="39">
        <v>8.1</v>
      </c>
      <c r="N86" s="38">
        <v>170.92</v>
      </c>
      <c r="O86" s="40">
        <v>723.12</v>
      </c>
    </row>
    <row r="87" spans="2:15" x14ac:dyDescent="0.3">
      <c r="B87" s="39">
        <v>8.1999999999999993</v>
      </c>
      <c r="C87" s="38">
        <v>171.43</v>
      </c>
      <c r="D87" s="40">
        <v>725.36</v>
      </c>
      <c r="E87" s="41" t="s">
        <v>71</v>
      </c>
      <c r="M87" s="39">
        <v>8.1999999999999993</v>
      </c>
      <c r="N87" s="38">
        <v>171.43</v>
      </c>
      <c r="O87" s="40">
        <v>725.36</v>
      </c>
    </row>
    <row r="88" spans="2:15" x14ac:dyDescent="0.3">
      <c r="B88" s="39">
        <v>8.3000000000000007</v>
      </c>
      <c r="C88" s="38">
        <v>171.94</v>
      </c>
      <c r="D88" s="40">
        <v>727.58</v>
      </c>
      <c r="E88" s="41" t="s">
        <v>71</v>
      </c>
      <c r="M88" s="39">
        <v>8.3000000000000007</v>
      </c>
      <c r="N88" s="38">
        <v>171.94</v>
      </c>
      <c r="O88" s="40">
        <v>727.58</v>
      </c>
    </row>
    <row r="89" spans="2:15" x14ac:dyDescent="0.3">
      <c r="B89" s="39">
        <v>8.4</v>
      </c>
      <c r="C89" s="38">
        <v>172.44</v>
      </c>
      <c r="D89" s="40">
        <v>729.78</v>
      </c>
      <c r="E89" s="41" t="s">
        <v>71</v>
      </c>
      <c r="M89" s="39">
        <v>8.4</v>
      </c>
      <c r="N89" s="38">
        <v>172.44</v>
      </c>
      <c r="O89" s="40">
        <v>729.78</v>
      </c>
    </row>
    <row r="90" spans="2:15" x14ac:dyDescent="0.3">
      <c r="B90" s="39">
        <v>8.5</v>
      </c>
      <c r="C90" s="38">
        <v>172.94</v>
      </c>
      <c r="D90" s="40">
        <v>731.95</v>
      </c>
      <c r="E90" s="41" t="s">
        <v>71</v>
      </c>
      <c r="M90" s="39">
        <v>8.5</v>
      </c>
      <c r="N90" s="38">
        <v>172.94</v>
      </c>
      <c r="O90" s="40">
        <v>731.95</v>
      </c>
    </row>
    <row r="91" spans="2:15" x14ac:dyDescent="0.3">
      <c r="B91" s="39">
        <v>8.6</v>
      </c>
      <c r="C91" s="38">
        <v>173.43</v>
      </c>
      <c r="D91" s="40">
        <v>734.11</v>
      </c>
      <c r="E91" s="41" t="s">
        <v>71</v>
      </c>
      <c r="M91" s="39">
        <v>8.6</v>
      </c>
      <c r="N91" s="38">
        <v>173.43</v>
      </c>
      <c r="O91" s="40">
        <v>734.11</v>
      </c>
    </row>
    <row r="92" spans="2:15" x14ac:dyDescent="0.3">
      <c r="B92" s="39">
        <v>8.6999999999999993</v>
      </c>
      <c r="C92" s="38">
        <v>173.91</v>
      </c>
      <c r="D92" s="40">
        <v>736.25</v>
      </c>
      <c r="E92" s="41" t="s">
        <v>71</v>
      </c>
      <c r="M92" s="39">
        <v>8.6999999999999993</v>
      </c>
      <c r="N92" s="38">
        <v>173.91</v>
      </c>
      <c r="O92" s="40">
        <v>736.25</v>
      </c>
    </row>
    <row r="93" spans="2:15" x14ac:dyDescent="0.3">
      <c r="B93" s="39">
        <v>8.8000000000000007</v>
      </c>
      <c r="C93" s="38">
        <v>174.4</v>
      </c>
      <c r="D93" s="40">
        <v>738.37</v>
      </c>
      <c r="E93" s="41" t="s">
        <v>71</v>
      </c>
      <c r="M93" s="39">
        <v>8.8000000000000007</v>
      </c>
      <c r="N93" s="38">
        <v>174.4</v>
      </c>
      <c r="O93" s="40">
        <v>738.37</v>
      </c>
    </row>
    <row r="94" spans="2:15" x14ac:dyDescent="0.3">
      <c r="B94" s="39">
        <v>8.9</v>
      </c>
      <c r="C94" s="38">
        <v>174.88</v>
      </c>
      <c r="D94" s="40">
        <v>740.48</v>
      </c>
      <c r="E94" s="41" t="s">
        <v>71</v>
      </c>
      <c r="M94" s="39">
        <v>8.9</v>
      </c>
      <c r="N94" s="38">
        <v>174.88</v>
      </c>
      <c r="O94" s="40">
        <v>740.48</v>
      </c>
    </row>
    <row r="95" spans="2:15" x14ac:dyDescent="0.3">
      <c r="B95" s="39">
        <v>9</v>
      </c>
      <c r="C95" s="38">
        <v>175.35</v>
      </c>
      <c r="D95" s="40">
        <v>742.56</v>
      </c>
      <c r="E95" s="41" t="s">
        <v>71</v>
      </c>
      <c r="M95" s="39">
        <v>9</v>
      </c>
      <c r="N95" s="38">
        <v>175.35</v>
      </c>
      <c r="O95" s="40">
        <v>742.56</v>
      </c>
    </row>
    <row r="96" spans="2:15" x14ac:dyDescent="0.3">
      <c r="B96" s="39">
        <v>9.1</v>
      </c>
      <c r="C96" s="38">
        <v>175.82</v>
      </c>
      <c r="D96" s="40">
        <v>744.63</v>
      </c>
      <c r="E96" s="41" t="s">
        <v>71</v>
      </c>
      <c r="M96" s="39">
        <v>9.1</v>
      </c>
      <c r="N96" s="38">
        <v>175.82</v>
      </c>
      <c r="O96" s="40">
        <v>744.63</v>
      </c>
    </row>
    <row r="97" spans="2:15" x14ac:dyDescent="0.3">
      <c r="B97" s="39">
        <v>9.1999999999999993</v>
      </c>
      <c r="C97" s="38">
        <v>176.29</v>
      </c>
      <c r="D97" s="40">
        <v>746.68</v>
      </c>
      <c r="E97" s="41" t="s">
        <v>71</v>
      </c>
      <c r="M97" s="39">
        <v>9.1999999999999993</v>
      </c>
      <c r="N97" s="38">
        <v>176.29</v>
      </c>
      <c r="O97" s="40">
        <v>746.68</v>
      </c>
    </row>
    <row r="98" spans="2:15" x14ac:dyDescent="0.3">
      <c r="B98" s="39">
        <v>9.3000000000000007</v>
      </c>
      <c r="C98" s="38">
        <v>176.75</v>
      </c>
      <c r="D98" s="40">
        <v>748.72</v>
      </c>
      <c r="E98" s="41" t="s">
        <v>71</v>
      </c>
      <c r="M98" s="39">
        <v>9.3000000000000007</v>
      </c>
      <c r="N98" s="38">
        <v>176.75</v>
      </c>
      <c r="O98" s="40">
        <v>748.72</v>
      </c>
    </row>
    <row r="99" spans="2:15" x14ac:dyDescent="0.3">
      <c r="B99" s="39">
        <v>9.4</v>
      </c>
      <c r="C99" s="38">
        <v>177.21</v>
      </c>
      <c r="D99" s="40">
        <v>750.73</v>
      </c>
      <c r="E99" s="41" t="s">
        <v>71</v>
      </c>
      <c r="M99" s="39">
        <v>9.4</v>
      </c>
      <c r="N99" s="38">
        <v>177.21</v>
      </c>
      <c r="O99" s="40">
        <v>750.73</v>
      </c>
    </row>
    <row r="100" spans="2:15" x14ac:dyDescent="0.3">
      <c r="B100" s="39">
        <v>9.5</v>
      </c>
      <c r="C100" s="38">
        <v>177.66</v>
      </c>
      <c r="D100" s="40">
        <v>752.74</v>
      </c>
      <c r="E100" s="41" t="s">
        <v>71</v>
      </c>
      <c r="M100" s="39">
        <v>9.5</v>
      </c>
      <c r="N100" s="38">
        <v>177.66</v>
      </c>
      <c r="O100" s="40">
        <v>752.74</v>
      </c>
    </row>
    <row r="101" spans="2:15" x14ac:dyDescent="0.3">
      <c r="B101" s="39">
        <v>9.6</v>
      </c>
      <c r="C101" s="38">
        <v>178.11</v>
      </c>
      <c r="D101" s="40">
        <v>754.72</v>
      </c>
      <c r="E101" s="41" t="s">
        <v>71</v>
      </c>
      <c r="M101" s="39">
        <v>9.6</v>
      </c>
      <c r="N101" s="38">
        <v>178.11</v>
      </c>
      <c r="O101" s="40">
        <v>754.72</v>
      </c>
    </row>
    <row r="102" spans="2:15" x14ac:dyDescent="0.3">
      <c r="B102" s="39">
        <v>9.6999999999999993</v>
      </c>
      <c r="C102" s="38">
        <v>178.56</v>
      </c>
      <c r="D102" s="40">
        <v>756.69</v>
      </c>
      <c r="E102" s="41" t="s">
        <v>71</v>
      </c>
      <c r="M102" s="39">
        <v>9.6999999999999993</v>
      </c>
      <c r="N102" s="38">
        <v>178.56</v>
      </c>
      <c r="O102" s="40">
        <v>756.69</v>
      </c>
    </row>
    <row r="103" spans="2:15" x14ac:dyDescent="0.3">
      <c r="B103" s="39">
        <v>9.8000000000000007</v>
      </c>
      <c r="C103" s="38">
        <v>179</v>
      </c>
      <c r="D103" s="40">
        <v>758.65</v>
      </c>
      <c r="E103" s="41" t="s">
        <v>71</v>
      </c>
      <c r="M103" s="39">
        <v>9.8000000000000007</v>
      </c>
      <c r="N103" s="38">
        <v>179</v>
      </c>
      <c r="O103" s="40">
        <v>758.65</v>
      </c>
    </row>
    <row r="104" spans="2:15" x14ac:dyDescent="0.3">
      <c r="B104" s="39">
        <v>9.9</v>
      </c>
      <c r="C104" s="38">
        <v>179.44</v>
      </c>
      <c r="D104" s="40">
        <v>760.59</v>
      </c>
      <c r="E104" s="41" t="s">
        <v>71</v>
      </c>
      <c r="M104" s="39">
        <v>9.9</v>
      </c>
      <c r="N104" s="38">
        <v>179.44</v>
      </c>
      <c r="O104" s="40">
        <v>760.59</v>
      </c>
    </row>
    <row r="105" spans="2:15" x14ac:dyDescent="0.3">
      <c r="B105" s="39">
        <v>10</v>
      </c>
      <c r="C105" s="38">
        <v>179.88</v>
      </c>
      <c r="D105" s="40">
        <v>762.52</v>
      </c>
      <c r="E105" s="41" t="s">
        <v>71</v>
      </c>
      <c r="M105" s="39">
        <v>10</v>
      </c>
      <c r="N105" s="38">
        <v>179.88</v>
      </c>
      <c r="O105" s="40">
        <v>762.52</v>
      </c>
    </row>
    <row r="106" spans="2:15" x14ac:dyDescent="0.3">
      <c r="B106" s="39">
        <v>10.1</v>
      </c>
      <c r="C106" s="38">
        <v>180.31</v>
      </c>
      <c r="D106" s="40">
        <v>764.43</v>
      </c>
      <c r="E106" s="41" t="s">
        <v>71</v>
      </c>
      <c r="M106" s="39">
        <v>10.1</v>
      </c>
      <c r="N106" s="38">
        <v>180.31</v>
      </c>
      <c r="O106" s="40">
        <v>764.43</v>
      </c>
    </row>
    <row r="107" spans="2:15" x14ac:dyDescent="0.3">
      <c r="B107" s="39">
        <v>10.199999999999999</v>
      </c>
      <c r="C107" s="38">
        <v>180.74</v>
      </c>
      <c r="D107" s="40">
        <v>766.32</v>
      </c>
      <c r="E107" s="41" t="s">
        <v>71</v>
      </c>
      <c r="M107" s="39">
        <v>10.199999999999999</v>
      </c>
      <c r="N107" s="38">
        <v>180.74</v>
      </c>
      <c r="O107" s="40">
        <v>766.32</v>
      </c>
    </row>
    <row r="108" spans="2:15" x14ac:dyDescent="0.3">
      <c r="B108" s="39">
        <v>10.3</v>
      </c>
      <c r="C108" s="38">
        <v>181.17</v>
      </c>
      <c r="D108" s="40">
        <v>768.21</v>
      </c>
      <c r="E108" s="41" t="s">
        <v>71</v>
      </c>
      <c r="M108" s="39">
        <v>10.3</v>
      </c>
      <c r="N108" s="38">
        <v>181.17</v>
      </c>
      <c r="O108" s="40">
        <v>768.21</v>
      </c>
    </row>
    <row r="109" spans="2:15" x14ac:dyDescent="0.3">
      <c r="B109" s="39">
        <v>10.4</v>
      </c>
      <c r="C109" s="38">
        <v>181.59</v>
      </c>
      <c r="D109" s="40">
        <v>770.08</v>
      </c>
      <c r="E109" s="41" t="s">
        <v>71</v>
      </c>
      <c r="M109" s="39">
        <v>10.4</v>
      </c>
      <c r="N109" s="38">
        <v>181.59</v>
      </c>
      <c r="O109" s="40">
        <v>770.08</v>
      </c>
    </row>
    <row r="110" spans="2:15" x14ac:dyDescent="0.3">
      <c r="B110" s="39">
        <v>10.5</v>
      </c>
      <c r="C110" s="38">
        <v>182.01</v>
      </c>
      <c r="D110" s="40">
        <v>771.94</v>
      </c>
      <c r="E110" s="41" t="s">
        <v>71</v>
      </c>
      <c r="M110" s="39">
        <v>10.5</v>
      </c>
      <c r="N110" s="38">
        <v>182.01</v>
      </c>
      <c r="O110" s="40">
        <v>771.94</v>
      </c>
    </row>
    <row r="111" spans="2:15" x14ac:dyDescent="0.3">
      <c r="B111" s="39">
        <v>10.6</v>
      </c>
      <c r="C111" s="38">
        <v>182.43</v>
      </c>
      <c r="D111" s="40">
        <v>773.78</v>
      </c>
      <c r="E111" s="41" t="s">
        <v>71</v>
      </c>
      <c r="M111" s="39">
        <v>10.6</v>
      </c>
      <c r="N111" s="38">
        <v>182.43</v>
      </c>
      <c r="O111" s="40">
        <v>773.78</v>
      </c>
    </row>
    <row r="112" spans="2:15" x14ac:dyDescent="0.3">
      <c r="B112" s="39">
        <v>10.7</v>
      </c>
      <c r="C112" s="38">
        <v>182.84</v>
      </c>
      <c r="D112" s="40">
        <v>775.61</v>
      </c>
      <c r="E112" s="41" t="s">
        <v>71</v>
      </c>
      <c r="M112" s="39">
        <v>10.7</v>
      </c>
      <c r="N112" s="38">
        <v>182.84</v>
      </c>
      <c r="O112" s="40">
        <v>775.61</v>
      </c>
    </row>
    <row r="113" spans="2:15" x14ac:dyDescent="0.3">
      <c r="B113" s="39">
        <v>10.8</v>
      </c>
      <c r="C113" s="38">
        <v>183.25</v>
      </c>
      <c r="D113" s="40">
        <v>777.43</v>
      </c>
      <c r="E113" s="41" t="s">
        <v>71</v>
      </c>
      <c r="M113" s="39">
        <v>10.8</v>
      </c>
      <c r="N113" s="38">
        <v>183.25</v>
      </c>
      <c r="O113" s="40">
        <v>777.43</v>
      </c>
    </row>
    <row r="114" spans="2:15" x14ac:dyDescent="0.3">
      <c r="B114" s="39">
        <v>10.9</v>
      </c>
      <c r="C114" s="38">
        <v>183.66</v>
      </c>
      <c r="D114" s="40">
        <v>779.23</v>
      </c>
      <c r="E114" s="41" t="s">
        <v>71</v>
      </c>
      <c r="M114" s="39">
        <v>10.9</v>
      </c>
      <c r="N114" s="38">
        <v>183.66</v>
      </c>
      <c r="O114" s="40">
        <v>779.23</v>
      </c>
    </row>
    <row r="115" spans="2:15" x14ac:dyDescent="0.3">
      <c r="B115" s="39">
        <v>11</v>
      </c>
      <c r="C115" s="38">
        <v>184.06</v>
      </c>
      <c r="D115" s="40">
        <v>781.03</v>
      </c>
      <c r="E115" s="41" t="s">
        <v>71</v>
      </c>
      <c r="M115" s="39">
        <v>11</v>
      </c>
      <c r="N115" s="38">
        <v>184.06</v>
      </c>
      <c r="O115" s="40">
        <v>781.03</v>
      </c>
    </row>
    <row r="116" spans="2:15" x14ac:dyDescent="0.3">
      <c r="B116" s="39">
        <v>11.1</v>
      </c>
      <c r="C116" s="38">
        <v>184.46</v>
      </c>
      <c r="D116" s="40">
        <v>782.81</v>
      </c>
      <c r="E116" s="41" t="s">
        <v>71</v>
      </c>
      <c r="M116" s="39">
        <v>11.1</v>
      </c>
      <c r="N116" s="38">
        <v>184.46</v>
      </c>
      <c r="O116" s="40">
        <v>782.81</v>
      </c>
    </row>
    <row r="117" spans="2:15" x14ac:dyDescent="0.3">
      <c r="B117" s="39">
        <v>11.2</v>
      </c>
      <c r="C117" s="38">
        <v>184.86</v>
      </c>
      <c r="D117" s="40">
        <v>784.58</v>
      </c>
      <c r="E117" s="41" t="s">
        <v>71</v>
      </c>
      <c r="M117" s="39">
        <v>11.2</v>
      </c>
      <c r="N117" s="38">
        <v>184.86</v>
      </c>
      <c r="O117" s="40">
        <v>784.58</v>
      </c>
    </row>
    <row r="118" spans="2:15" x14ac:dyDescent="0.3">
      <c r="B118" s="39">
        <v>11.3</v>
      </c>
      <c r="C118" s="38">
        <v>185.26</v>
      </c>
      <c r="D118" s="40">
        <v>786.34</v>
      </c>
      <c r="E118" s="41" t="s">
        <v>71</v>
      </c>
      <c r="M118" s="39">
        <v>11.3</v>
      </c>
      <c r="N118" s="38">
        <v>185.26</v>
      </c>
      <c r="O118" s="40">
        <v>786.34</v>
      </c>
    </row>
    <row r="119" spans="2:15" x14ac:dyDescent="0.3">
      <c r="B119" s="39">
        <v>11.4</v>
      </c>
      <c r="C119" s="38">
        <v>185.65</v>
      </c>
      <c r="D119" s="40">
        <v>788.08</v>
      </c>
      <c r="E119" s="41" t="s">
        <v>71</v>
      </c>
      <c r="M119" s="39">
        <v>11.4</v>
      </c>
      <c r="N119" s="38">
        <v>185.65</v>
      </c>
      <c r="O119" s="40">
        <v>788.08</v>
      </c>
    </row>
    <row r="120" spans="2:15" x14ac:dyDescent="0.3">
      <c r="B120" s="39">
        <v>11.5</v>
      </c>
      <c r="C120" s="38">
        <v>186.04</v>
      </c>
      <c r="D120" s="40">
        <v>789.82</v>
      </c>
      <c r="E120" s="41" t="s">
        <v>71</v>
      </c>
      <c r="M120" s="39">
        <v>11.5</v>
      </c>
      <c r="N120" s="38">
        <v>186.04</v>
      </c>
      <c r="O120" s="40">
        <v>789.82</v>
      </c>
    </row>
    <row r="121" spans="2:15" x14ac:dyDescent="0.3">
      <c r="B121" s="39">
        <v>11.6</v>
      </c>
      <c r="C121" s="38">
        <v>186.43</v>
      </c>
      <c r="D121" s="40">
        <v>791.54</v>
      </c>
      <c r="E121" s="41" t="s">
        <v>71</v>
      </c>
      <c r="M121" s="39">
        <v>11.6</v>
      </c>
      <c r="N121" s="38">
        <v>186.43</v>
      </c>
      <c r="O121" s="40">
        <v>791.54</v>
      </c>
    </row>
    <row r="122" spans="2:15" x14ac:dyDescent="0.3">
      <c r="B122" s="39">
        <v>11.7</v>
      </c>
      <c r="C122" s="38">
        <v>186.82</v>
      </c>
      <c r="D122" s="40">
        <v>793.25</v>
      </c>
      <c r="E122" s="41" t="s">
        <v>71</v>
      </c>
      <c r="M122" s="39">
        <v>11.7</v>
      </c>
      <c r="N122" s="38">
        <v>186.82</v>
      </c>
      <c r="O122" s="40">
        <v>793.25</v>
      </c>
    </row>
    <row r="123" spans="2:15" x14ac:dyDescent="0.3">
      <c r="B123" s="39">
        <v>11.8</v>
      </c>
      <c r="C123" s="38">
        <v>187.2</v>
      </c>
      <c r="D123" s="40">
        <v>794.96</v>
      </c>
      <c r="E123" s="41" t="s">
        <v>71</v>
      </c>
      <c r="M123" s="39">
        <v>11.8</v>
      </c>
      <c r="N123" s="38">
        <v>187.2</v>
      </c>
      <c r="O123" s="40">
        <v>794.96</v>
      </c>
    </row>
    <row r="124" spans="2:15" x14ac:dyDescent="0.3">
      <c r="B124" s="39">
        <v>11.9</v>
      </c>
      <c r="C124" s="38">
        <v>187.58</v>
      </c>
      <c r="D124" s="40">
        <v>796.65</v>
      </c>
      <c r="E124" s="41" t="s">
        <v>71</v>
      </c>
      <c r="M124" s="39">
        <v>11.9</v>
      </c>
      <c r="N124" s="38">
        <v>187.58</v>
      </c>
      <c r="O124" s="40">
        <v>796.65</v>
      </c>
    </row>
    <row r="125" spans="2:15" x14ac:dyDescent="0.3">
      <c r="B125" s="39">
        <v>12</v>
      </c>
      <c r="C125" s="38">
        <v>187.96</v>
      </c>
      <c r="D125" s="40">
        <v>798.33</v>
      </c>
      <c r="E125" s="41" t="s">
        <v>71</v>
      </c>
      <c r="M125" s="39">
        <v>12</v>
      </c>
      <c r="N125" s="38">
        <v>187.96</v>
      </c>
      <c r="O125" s="40">
        <v>798.33</v>
      </c>
    </row>
    <row r="126" spans="2:15" x14ac:dyDescent="0.3">
      <c r="B126" s="39">
        <v>12.1</v>
      </c>
      <c r="C126" s="38">
        <v>188.33</v>
      </c>
      <c r="D126" s="40">
        <v>800</v>
      </c>
      <c r="E126" s="41" t="s">
        <v>71</v>
      </c>
      <c r="M126" s="39">
        <v>12.1</v>
      </c>
      <c r="N126" s="38">
        <v>188.33</v>
      </c>
      <c r="O126" s="40">
        <v>800</v>
      </c>
    </row>
    <row r="127" spans="2:15" x14ac:dyDescent="0.3">
      <c r="B127" s="39">
        <v>12.2</v>
      </c>
      <c r="C127" s="38">
        <v>188.7</v>
      </c>
      <c r="D127" s="40">
        <v>801.66</v>
      </c>
      <c r="E127" s="41" t="s">
        <v>71</v>
      </c>
      <c r="M127" s="39">
        <v>12.2</v>
      </c>
      <c r="N127" s="38">
        <v>188.7</v>
      </c>
      <c r="O127" s="40">
        <v>801.66</v>
      </c>
    </row>
    <row r="128" spans="2:15" x14ac:dyDescent="0.3">
      <c r="B128" s="39">
        <v>12.3</v>
      </c>
      <c r="C128" s="38">
        <v>189.08</v>
      </c>
      <c r="D128" s="40">
        <v>803.31</v>
      </c>
      <c r="E128" s="41" t="s">
        <v>71</v>
      </c>
      <c r="M128" s="39">
        <v>12.3</v>
      </c>
      <c r="N128" s="38">
        <v>189.08</v>
      </c>
      <c r="O128" s="40">
        <v>803.31</v>
      </c>
    </row>
    <row r="129" spans="2:15" x14ac:dyDescent="0.3">
      <c r="B129" s="39">
        <v>12.4</v>
      </c>
      <c r="C129" s="38">
        <v>189.44</v>
      </c>
      <c r="D129" s="40">
        <v>804.95</v>
      </c>
      <c r="E129" s="41" t="s">
        <v>71</v>
      </c>
      <c r="M129" s="39">
        <v>12.4</v>
      </c>
      <c r="N129" s="38">
        <v>189.44</v>
      </c>
      <c r="O129" s="40">
        <v>804.95</v>
      </c>
    </row>
    <row r="130" spans="2:15" x14ac:dyDescent="0.3">
      <c r="B130" s="39">
        <v>12.5</v>
      </c>
      <c r="C130" s="38">
        <v>189.81</v>
      </c>
      <c r="D130" s="40">
        <v>806.58</v>
      </c>
      <c r="E130" s="41" t="s">
        <v>71</v>
      </c>
      <c r="M130" s="39">
        <v>12.5</v>
      </c>
      <c r="N130" s="38">
        <v>189.81</v>
      </c>
      <c r="O130" s="40">
        <v>806.58</v>
      </c>
    </row>
    <row r="131" spans="2:15" x14ac:dyDescent="0.3">
      <c r="B131" s="39">
        <v>12.6</v>
      </c>
      <c r="C131" s="38">
        <v>190.17</v>
      </c>
      <c r="D131" s="40">
        <v>808.2</v>
      </c>
      <c r="E131" s="41" t="s">
        <v>71</v>
      </c>
      <c r="M131" s="39">
        <v>12.6</v>
      </c>
      <c r="N131" s="38">
        <v>190.17</v>
      </c>
      <c r="O131" s="40">
        <v>808.2</v>
      </c>
    </row>
    <row r="132" spans="2:15" x14ac:dyDescent="0.3">
      <c r="B132" s="39">
        <v>12.7</v>
      </c>
      <c r="C132" s="38">
        <v>190.53</v>
      </c>
      <c r="D132" s="40">
        <v>809.82</v>
      </c>
      <c r="E132" s="41" t="s">
        <v>71</v>
      </c>
      <c r="M132" s="39">
        <v>12.7</v>
      </c>
      <c r="N132" s="38">
        <v>190.53</v>
      </c>
      <c r="O132" s="40">
        <v>809.82</v>
      </c>
    </row>
    <row r="133" spans="2:15" x14ac:dyDescent="0.3">
      <c r="B133" s="39">
        <v>12.8</v>
      </c>
      <c r="C133" s="38">
        <v>190.89</v>
      </c>
      <c r="D133" s="40">
        <v>811.42</v>
      </c>
      <c r="E133" s="41" t="s">
        <v>71</v>
      </c>
      <c r="M133" s="39">
        <v>12.8</v>
      </c>
      <c r="N133" s="38">
        <v>190.89</v>
      </c>
      <c r="O133" s="40">
        <v>811.42</v>
      </c>
    </row>
    <row r="134" spans="2:15" x14ac:dyDescent="0.3">
      <c r="B134" s="39">
        <v>12.9</v>
      </c>
      <c r="C134" s="38">
        <v>191.25</v>
      </c>
      <c r="D134" s="40">
        <v>813.01</v>
      </c>
      <c r="E134" s="41" t="s">
        <v>71</v>
      </c>
      <c r="M134" s="39">
        <v>12.9</v>
      </c>
      <c r="N134" s="38">
        <v>191.25</v>
      </c>
      <c r="O134" s="40">
        <v>813.01</v>
      </c>
    </row>
    <row r="135" spans="2:15" x14ac:dyDescent="0.3">
      <c r="B135" s="39">
        <v>13</v>
      </c>
      <c r="C135" s="38">
        <v>191.6</v>
      </c>
      <c r="D135" s="40">
        <v>814.6</v>
      </c>
      <c r="E135" s="41" t="s">
        <v>71</v>
      </c>
      <c r="M135" s="39">
        <v>13</v>
      </c>
      <c r="N135" s="38">
        <v>191.6</v>
      </c>
      <c r="O135" s="40">
        <v>814.6</v>
      </c>
    </row>
    <row r="136" spans="2:15" x14ac:dyDescent="0.3">
      <c r="B136" s="39">
        <v>13.1</v>
      </c>
      <c r="C136" s="38">
        <v>191.96</v>
      </c>
      <c r="D136" s="40">
        <v>816.17</v>
      </c>
      <c r="E136" s="41" t="s">
        <v>71</v>
      </c>
      <c r="M136" s="39">
        <v>13.1</v>
      </c>
      <c r="N136" s="38">
        <v>191.96</v>
      </c>
      <c r="O136" s="40">
        <v>816.17</v>
      </c>
    </row>
    <row r="137" spans="2:15" x14ac:dyDescent="0.3">
      <c r="B137" s="39">
        <v>13.2</v>
      </c>
      <c r="C137" s="38">
        <v>192.31</v>
      </c>
      <c r="D137" s="40">
        <v>817.74</v>
      </c>
      <c r="E137" s="41" t="s">
        <v>71</v>
      </c>
      <c r="M137" s="39">
        <v>13.2</v>
      </c>
      <c r="N137" s="38">
        <v>192.31</v>
      </c>
      <c r="O137" s="40">
        <v>817.74</v>
      </c>
    </row>
    <row r="138" spans="2:15" x14ac:dyDescent="0.3">
      <c r="B138" s="39">
        <v>13.3</v>
      </c>
      <c r="C138" s="38">
        <v>192.66</v>
      </c>
      <c r="D138" s="40">
        <v>819.3</v>
      </c>
      <c r="E138" s="41" t="s">
        <v>71</v>
      </c>
      <c r="M138" s="39">
        <v>13.3</v>
      </c>
      <c r="N138" s="38">
        <v>192.66</v>
      </c>
      <c r="O138" s="40">
        <v>819.3</v>
      </c>
    </row>
    <row r="139" spans="2:15" x14ac:dyDescent="0.3">
      <c r="B139" s="39">
        <v>13.4</v>
      </c>
      <c r="C139" s="38">
        <v>193</v>
      </c>
      <c r="D139" s="40">
        <v>820.84</v>
      </c>
      <c r="E139" s="41" t="s">
        <v>71</v>
      </c>
      <c r="M139" s="39">
        <v>13.4</v>
      </c>
      <c r="N139" s="38">
        <v>193</v>
      </c>
      <c r="O139" s="40">
        <v>820.84</v>
      </c>
    </row>
    <row r="140" spans="2:15" x14ac:dyDescent="0.3">
      <c r="B140" s="39">
        <v>13.5</v>
      </c>
      <c r="C140" s="38">
        <v>193.35</v>
      </c>
      <c r="D140" s="40">
        <v>822.39</v>
      </c>
      <c r="E140" s="41" t="s">
        <v>71</v>
      </c>
      <c r="M140" s="39">
        <v>13.5</v>
      </c>
      <c r="N140" s="38">
        <v>193.35</v>
      </c>
      <c r="O140" s="40">
        <v>822.39</v>
      </c>
    </row>
    <row r="141" spans="2:15" x14ac:dyDescent="0.3">
      <c r="B141" s="39">
        <v>13.6</v>
      </c>
      <c r="C141" s="38">
        <v>193.69</v>
      </c>
      <c r="D141" s="40">
        <v>823.92</v>
      </c>
      <c r="E141" s="41" t="s">
        <v>71</v>
      </c>
      <c r="M141" s="39">
        <v>13.6</v>
      </c>
      <c r="N141" s="38">
        <v>193.69</v>
      </c>
      <c r="O141" s="40">
        <v>823.92</v>
      </c>
    </row>
    <row r="142" spans="2:15" x14ac:dyDescent="0.3">
      <c r="B142" s="39">
        <v>13.7</v>
      </c>
      <c r="C142" s="38">
        <v>194.03</v>
      </c>
      <c r="D142" s="40">
        <v>825.44</v>
      </c>
      <c r="E142" s="41" t="s">
        <v>71</v>
      </c>
      <c r="M142" s="39">
        <v>13.7</v>
      </c>
      <c r="N142" s="38">
        <v>194.03</v>
      </c>
      <c r="O142" s="40">
        <v>825.44</v>
      </c>
    </row>
    <row r="143" spans="2:15" x14ac:dyDescent="0.3">
      <c r="B143" s="39">
        <v>13.8</v>
      </c>
      <c r="C143" s="38">
        <v>194.37</v>
      </c>
      <c r="D143" s="40">
        <v>826.96</v>
      </c>
      <c r="E143" s="41" t="s">
        <v>71</v>
      </c>
      <c r="M143" s="39">
        <v>13.8</v>
      </c>
      <c r="N143" s="38">
        <v>194.37</v>
      </c>
      <c r="O143" s="40">
        <v>826.96</v>
      </c>
    </row>
    <row r="144" spans="2:15" x14ac:dyDescent="0.3">
      <c r="B144" s="39">
        <v>13.9</v>
      </c>
      <c r="C144" s="38">
        <v>194.7</v>
      </c>
      <c r="D144" s="40">
        <v>828.47</v>
      </c>
      <c r="E144" s="41" t="s">
        <v>71</v>
      </c>
      <c r="M144" s="39">
        <v>13.9</v>
      </c>
      <c r="N144" s="38">
        <v>194.7</v>
      </c>
      <c r="O144" s="40">
        <v>828.47</v>
      </c>
    </row>
    <row r="145" spans="2:15" x14ac:dyDescent="0.3">
      <c r="B145" s="39">
        <v>14</v>
      </c>
      <c r="C145" s="38">
        <v>195.04</v>
      </c>
      <c r="D145" s="40">
        <v>829.97</v>
      </c>
      <c r="E145" s="41" t="s">
        <v>71</v>
      </c>
      <c r="M145" s="39">
        <v>14</v>
      </c>
      <c r="N145" s="38">
        <v>195.04</v>
      </c>
      <c r="O145" s="40">
        <v>829.97</v>
      </c>
    </row>
    <row r="146" spans="2:15" x14ac:dyDescent="0.3">
      <c r="B146" s="39">
        <v>14.1</v>
      </c>
      <c r="C146" s="38">
        <v>195.37</v>
      </c>
      <c r="D146" s="40">
        <v>831.46</v>
      </c>
      <c r="E146" s="41" t="s">
        <v>71</v>
      </c>
      <c r="M146" s="39">
        <v>14.1</v>
      </c>
      <c r="N146" s="38">
        <v>195.37</v>
      </c>
      <c r="O146" s="40">
        <v>831.46</v>
      </c>
    </row>
    <row r="147" spans="2:15" x14ac:dyDescent="0.3">
      <c r="B147" s="39">
        <v>14.2</v>
      </c>
      <c r="C147" s="38">
        <v>195.7</v>
      </c>
      <c r="D147" s="40">
        <v>832.94</v>
      </c>
      <c r="E147" s="41" t="s">
        <v>71</v>
      </c>
      <c r="M147" s="39">
        <v>14.2</v>
      </c>
      <c r="N147" s="38">
        <v>195.7</v>
      </c>
      <c r="O147" s="40">
        <v>832.94</v>
      </c>
    </row>
    <row r="148" spans="2:15" x14ac:dyDescent="0.3">
      <c r="B148" s="39">
        <v>14.3</v>
      </c>
      <c r="C148" s="38">
        <v>196.03</v>
      </c>
      <c r="D148" s="40">
        <v>834.42</v>
      </c>
      <c r="E148" s="41" t="s">
        <v>71</v>
      </c>
      <c r="M148" s="39">
        <v>14.3</v>
      </c>
      <c r="N148" s="38">
        <v>196.03</v>
      </c>
      <c r="O148" s="40">
        <v>834.42</v>
      </c>
    </row>
    <row r="149" spans="2:15" x14ac:dyDescent="0.3">
      <c r="B149" s="39">
        <v>14.4</v>
      </c>
      <c r="C149" s="38">
        <v>196.36</v>
      </c>
      <c r="D149" s="40">
        <v>835.89</v>
      </c>
      <c r="E149" s="41" t="s">
        <v>71</v>
      </c>
      <c r="M149" s="39">
        <v>14.4</v>
      </c>
      <c r="N149" s="38">
        <v>196.36</v>
      </c>
      <c r="O149" s="40">
        <v>835.89</v>
      </c>
    </row>
    <row r="150" spans="2:15" x14ac:dyDescent="0.3">
      <c r="B150" s="39">
        <v>14.5</v>
      </c>
      <c r="C150" s="38">
        <v>196.69</v>
      </c>
      <c r="D150" s="40">
        <v>837.35</v>
      </c>
      <c r="E150" s="41" t="s">
        <v>71</v>
      </c>
      <c r="M150" s="39">
        <v>14.5</v>
      </c>
      <c r="N150" s="38">
        <v>196.69</v>
      </c>
      <c r="O150" s="40">
        <v>837.35</v>
      </c>
    </row>
    <row r="151" spans="2:15" x14ac:dyDescent="0.3">
      <c r="B151" s="39">
        <v>14.6</v>
      </c>
      <c r="C151" s="38">
        <v>197.01</v>
      </c>
      <c r="D151" s="40">
        <v>838.81</v>
      </c>
      <c r="E151" s="41" t="s">
        <v>71</v>
      </c>
      <c r="M151" s="39">
        <v>14.6</v>
      </c>
      <c r="N151" s="38">
        <v>197.01</v>
      </c>
      <c r="O151" s="40">
        <v>838.81</v>
      </c>
    </row>
    <row r="152" spans="2:15" x14ac:dyDescent="0.3">
      <c r="B152" s="39">
        <v>14.7</v>
      </c>
      <c r="C152" s="38">
        <v>197.33</v>
      </c>
      <c r="D152" s="40">
        <v>840.26</v>
      </c>
      <c r="E152" s="41" t="s">
        <v>71</v>
      </c>
      <c r="M152" s="39">
        <v>14.7</v>
      </c>
      <c r="N152" s="38">
        <v>197.33</v>
      </c>
      <c r="O152" s="40">
        <v>840.26</v>
      </c>
    </row>
    <row r="153" spans="2:15" x14ac:dyDescent="0.3">
      <c r="B153" s="39">
        <v>14.8</v>
      </c>
      <c r="C153" s="38">
        <v>197.65</v>
      </c>
      <c r="D153" s="40">
        <v>841.7</v>
      </c>
      <c r="E153" s="41" t="s">
        <v>71</v>
      </c>
      <c r="M153" s="39">
        <v>14.8</v>
      </c>
      <c r="N153" s="38">
        <v>197.65</v>
      </c>
      <c r="O153" s="40">
        <v>841.7</v>
      </c>
    </row>
    <row r="154" spans="2:15" x14ac:dyDescent="0.3">
      <c r="B154" s="39">
        <v>14.9</v>
      </c>
      <c r="C154" s="38">
        <v>197.97</v>
      </c>
      <c r="D154" s="40">
        <v>843.13</v>
      </c>
      <c r="E154" s="41" t="s">
        <v>71</v>
      </c>
      <c r="M154" s="39">
        <v>14.9</v>
      </c>
      <c r="N154" s="38">
        <v>197.97</v>
      </c>
      <c r="O154" s="40">
        <v>843.13</v>
      </c>
    </row>
    <row r="155" spans="2:15" x14ac:dyDescent="0.3">
      <c r="B155" s="39">
        <v>15</v>
      </c>
      <c r="C155" s="38">
        <v>198.29</v>
      </c>
      <c r="D155" s="40">
        <v>844.56</v>
      </c>
      <c r="E155" s="41" t="s">
        <v>71</v>
      </c>
      <c r="M155" s="39">
        <v>15</v>
      </c>
      <c r="N155" s="38">
        <v>198.29</v>
      </c>
      <c r="O155" s="40">
        <v>844.56</v>
      </c>
    </row>
    <row r="156" spans="2:15" x14ac:dyDescent="0.3">
      <c r="B156" s="39">
        <v>15.1</v>
      </c>
      <c r="C156" s="38">
        <v>198.6</v>
      </c>
      <c r="D156" s="40">
        <v>845.98</v>
      </c>
      <c r="E156" s="41" t="s">
        <v>71</v>
      </c>
      <c r="M156" s="39">
        <v>15.1</v>
      </c>
      <c r="N156" s="38">
        <v>198.6</v>
      </c>
      <c r="O156" s="40">
        <v>845.98</v>
      </c>
    </row>
    <row r="157" spans="2:15" x14ac:dyDescent="0.3">
      <c r="B157" s="39">
        <v>15.2</v>
      </c>
      <c r="C157" s="38">
        <v>198.92</v>
      </c>
      <c r="D157" s="40">
        <v>847.39</v>
      </c>
      <c r="E157" s="41" t="s">
        <v>71</v>
      </c>
      <c r="M157" s="39">
        <v>15.2</v>
      </c>
      <c r="N157" s="38">
        <v>198.92</v>
      </c>
      <c r="O157" s="40">
        <v>847.39</v>
      </c>
    </row>
    <row r="158" spans="2:15" x14ac:dyDescent="0.3">
      <c r="B158" s="39">
        <v>15.3</v>
      </c>
      <c r="C158" s="38">
        <v>199.23</v>
      </c>
      <c r="D158" s="40">
        <v>848.8</v>
      </c>
      <c r="E158" s="41" t="s">
        <v>71</v>
      </c>
      <c r="M158" s="39">
        <v>15.3</v>
      </c>
      <c r="N158" s="38">
        <v>199.23</v>
      </c>
      <c r="O158" s="40">
        <v>848.8</v>
      </c>
    </row>
    <row r="159" spans="2:15" x14ac:dyDescent="0.3">
      <c r="B159" s="39">
        <v>15.4</v>
      </c>
      <c r="C159" s="38">
        <v>199.54</v>
      </c>
      <c r="D159" s="40">
        <v>850.19</v>
      </c>
      <c r="E159" s="41" t="s">
        <v>71</v>
      </c>
      <c r="M159" s="39">
        <v>15.4</v>
      </c>
      <c r="N159" s="38">
        <v>199.54</v>
      </c>
      <c r="O159" s="40">
        <v>850.19</v>
      </c>
    </row>
    <row r="160" spans="2:15" x14ac:dyDescent="0.3">
      <c r="B160" s="39">
        <v>15.5</v>
      </c>
      <c r="C160" s="38">
        <v>199.85</v>
      </c>
      <c r="D160" s="40">
        <v>851.59</v>
      </c>
      <c r="E160" s="41" t="s">
        <v>71</v>
      </c>
      <c r="M160" s="39">
        <v>15.5</v>
      </c>
      <c r="N160" s="38">
        <v>199.85</v>
      </c>
      <c r="O160" s="40">
        <v>851.59</v>
      </c>
    </row>
    <row r="161" spans="2:15" x14ac:dyDescent="0.3">
      <c r="B161" s="39">
        <v>15.6</v>
      </c>
      <c r="C161" s="38">
        <v>200.16</v>
      </c>
      <c r="D161" s="40">
        <v>852.97</v>
      </c>
      <c r="E161" s="41" t="s">
        <v>71</v>
      </c>
      <c r="M161" s="39">
        <v>15.6</v>
      </c>
      <c r="N161" s="38">
        <v>200.16</v>
      </c>
      <c r="O161" s="40">
        <v>852.97</v>
      </c>
    </row>
    <row r="162" spans="2:15" x14ac:dyDescent="0.3">
      <c r="B162" s="39">
        <v>15.7</v>
      </c>
      <c r="C162" s="38">
        <v>200.46</v>
      </c>
      <c r="D162" s="40">
        <v>854.35</v>
      </c>
      <c r="E162" s="41" t="s">
        <v>71</v>
      </c>
      <c r="M162" s="39">
        <v>15.7</v>
      </c>
      <c r="N162" s="38">
        <v>200.46</v>
      </c>
      <c r="O162" s="40">
        <v>854.35</v>
      </c>
    </row>
    <row r="163" spans="2:15" x14ac:dyDescent="0.3">
      <c r="B163" s="39">
        <v>15.8</v>
      </c>
      <c r="C163" s="38">
        <v>200.77</v>
      </c>
      <c r="D163" s="40">
        <v>855.73</v>
      </c>
      <c r="E163" s="41" t="s">
        <v>71</v>
      </c>
      <c r="M163" s="39">
        <v>15.8</v>
      </c>
      <c r="N163" s="38">
        <v>200.77</v>
      </c>
      <c r="O163" s="40">
        <v>855.73</v>
      </c>
    </row>
    <row r="164" spans="2:15" x14ac:dyDescent="0.3">
      <c r="B164" s="39">
        <v>15.9</v>
      </c>
      <c r="C164" s="38">
        <v>201.07</v>
      </c>
      <c r="D164" s="40">
        <v>857.09</v>
      </c>
      <c r="E164" s="41" t="s">
        <v>71</v>
      </c>
      <c r="M164" s="39">
        <v>15.9</v>
      </c>
      <c r="N164" s="38">
        <v>201.07</v>
      </c>
      <c r="O164" s="40">
        <v>857.09</v>
      </c>
    </row>
    <row r="165" spans="2:15" x14ac:dyDescent="0.3">
      <c r="B165" s="39">
        <v>16</v>
      </c>
      <c r="C165" s="38">
        <v>201.37</v>
      </c>
      <c r="D165" s="40">
        <v>858.46</v>
      </c>
      <c r="E165" s="41" t="s">
        <v>71</v>
      </c>
      <c r="M165" s="39">
        <v>16</v>
      </c>
      <c r="N165" s="38">
        <v>201.37</v>
      </c>
      <c r="O165" s="40">
        <v>858.46</v>
      </c>
    </row>
    <row r="166" spans="2:15" x14ac:dyDescent="0.3">
      <c r="B166" s="39">
        <v>16.100000000000001</v>
      </c>
      <c r="C166" s="38">
        <v>201.67</v>
      </c>
      <c r="D166" s="40">
        <v>859.81</v>
      </c>
      <c r="E166" s="41" t="s">
        <v>71</v>
      </c>
      <c r="M166" s="39">
        <v>16.100000000000001</v>
      </c>
      <c r="N166" s="38">
        <v>201.67</v>
      </c>
      <c r="O166" s="40">
        <v>859.81</v>
      </c>
    </row>
    <row r="167" spans="2:15" x14ac:dyDescent="0.3">
      <c r="B167" s="39">
        <v>16.2</v>
      </c>
      <c r="C167" s="38">
        <v>201.97</v>
      </c>
      <c r="D167" s="40">
        <v>861.16</v>
      </c>
      <c r="E167" s="41" t="s">
        <v>71</v>
      </c>
      <c r="M167" s="39">
        <v>16.2</v>
      </c>
      <c r="N167" s="38">
        <v>201.97</v>
      </c>
      <c r="O167" s="40">
        <v>861.16</v>
      </c>
    </row>
    <row r="168" spans="2:15" x14ac:dyDescent="0.3">
      <c r="B168" s="39">
        <v>16.3</v>
      </c>
      <c r="C168" s="38">
        <v>202.27</v>
      </c>
      <c r="D168" s="40">
        <v>862.5</v>
      </c>
      <c r="E168" s="41" t="s">
        <v>71</v>
      </c>
      <c r="M168" s="39">
        <v>16.3</v>
      </c>
      <c r="N168" s="38">
        <v>202.27</v>
      </c>
      <c r="O168" s="40">
        <v>862.5</v>
      </c>
    </row>
    <row r="169" spans="2:15" x14ac:dyDescent="0.3">
      <c r="B169" s="39">
        <v>16.399999999999999</v>
      </c>
      <c r="C169" s="38">
        <v>202.56</v>
      </c>
      <c r="D169" s="40">
        <v>863.84</v>
      </c>
      <c r="E169" s="41" t="s">
        <v>71</v>
      </c>
      <c r="M169" s="39">
        <v>16.399999999999999</v>
      </c>
      <c r="N169" s="38">
        <v>202.56</v>
      </c>
      <c r="O169" s="40">
        <v>863.84</v>
      </c>
    </row>
    <row r="170" spans="2:15" x14ac:dyDescent="0.3">
      <c r="B170" s="39">
        <v>16.5</v>
      </c>
      <c r="C170" s="38">
        <v>202.86</v>
      </c>
      <c r="D170" s="40">
        <v>865.17</v>
      </c>
      <c r="E170" s="41" t="s">
        <v>71</v>
      </c>
      <c r="M170" s="39">
        <v>16.5</v>
      </c>
      <c r="N170" s="38">
        <v>202.86</v>
      </c>
      <c r="O170" s="40">
        <v>865.17</v>
      </c>
    </row>
    <row r="171" spans="2:15" x14ac:dyDescent="0.3">
      <c r="B171" s="39">
        <v>16.600000000000001</v>
      </c>
      <c r="C171" s="38">
        <v>203.15</v>
      </c>
      <c r="D171" s="40">
        <v>866.5</v>
      </c>
      <c r="E171" s="41" t="s">
        <v>71</v>
      </c>
      <c r="M171" s="39">
        <v>16.600000000000001</v>
      </c>
      <c r="N171" s="38">
        <v>203.15</v>
      </c>
      <c r="O171" s="40">
        <v>866.5</v>
      </c>
    </row>
    <row r="172" spans="2:15" x14ac:dyDescent="0.3">
      <c r="B172" s="39">
        <v>16.7</v>
      </c>
      <c r="C172" s="38">
        <v>203.44</v>
      </c>
      <c r="D172" s="40">
        <v>867.82</v>
      </c>
      <c r="E172" s="41" t="s">
        <v>71</v>
      </c>
      <c r="M172" s="39">
        <v>16.7</v>
      </c>
      <c r="N172" s="38">
        <v>203.44</v>
      </c>
      <c r="O172" s="40">
        <v>867.82</v>
      </c>
    </row>
    <row r="173" spans="2:15" x14ac:dyDescent="0.3">
      <c r="B173" s="39">
        <v>16.8</v>
      </c>
      <c r="C173" s="38">
        <v>203.73</v>
      </c>
      <c r="D173" s="40">
        <v>869.13</v>
      </c>
      <c r="E173" s="41" t="s">
        <v>71</v>
      </c>
      <c r="M173" s="39">
        <v>16.8</v>
      </c>
      <c r="N173" s="38">
        <v>203.73</v>
      </c>
      <c r="O173" s="40">
        <v>869.13</v>
      </c>
    </row>
    <row r="174" spans="2:15" x14ac:dyDescent="0.3">
      <c r="B174" s="39">
        <v>16.899999999999999</v>
      </c>
      <c r="C174" s="38">
        <v>204.02</v>
      </c>
      <c r="D174" s="40">
        <v>870.44</v>
      </c>
      <c r="E174" s="41" t="s">
        <v>71</v>
      </c>
      <c r="M174" s="39">
        <v>16.899999999999999</v>
      </c>
      <c r="N174" s="38">
        <v>204.02</v>
      </c>
      <c r="O174" s="40">
        <v>870.44</v>
      </c>
    </row>
    <row r="175" spans="2:15" x14ac:dyDescent="0.3">
      <c r="B175" s="39">
        <v>17</v>
      </c>
      <c r="C175" s="38">
        <v>204.31</v>
      </c>
      <c r="D175" s="40">
        <v>871.74</v>
      </c>
      <c r="E175" s="41" t="s">
        <v>71</v>
      </c>
      <c r="M175" s="39">
        <v>17</v>
      </c>
      <c r="N175" s="38">
        <v>204.31</v>
      </c>
      <c r="O175" s="40">
        <v>871.74</v>
      </c>
    </row>
    <row r="176" spans="2:15" x14ac:dyDescent="0.3">
      <c r="B176" s="39">
        <v>17.100000000000001</v>
      </c>
      <c r="C176" s="38">
        <v>204.59</v>
      </c>
      <c r="D176" s="40">
        <v>873.04</v>
      </c>
      <c r="E176" s="41" t="s">
        <v>71</v>
      </c>
      <c r="M176" s="39">
        <v>17.100000000000001</v>
      </c>
      <c r="N176" s="38">
        <v>204.59</v>
      </c>
      <c r="O176" s="40">
        <v>873.04</v>
      </c>
    </row>
    <row r="177" spans="2:15" x14ac:dyDescent="0.3">
      <c r="B177" s="39">
        <v>17.2</v>
      </c>
      <c r="C177" s="38">
        <v>204.88</v>
      </c>
      <c r="D177" s="40">
        <v>874.33</v>
      </c>
      <c r="E177" s="41" t="s">
        <v>71</v>
      </c>
      <c r="M177" s="39">
        <v>17.2</v>
      </c>
      <c r="N177" s="38">
        <v>204.88</v>
      </c>
      <c r="O177" s="40">
        <v>874.33</v>
      </c>
    </row>
    <row r="178" spans="2:15" x14ac:dyDescent="0.3">
      <c r="B178" s="39">
        <v>17.3</v>
      </c>
      <c r="C178" s="38">
        <v>205.16</v>
      </c>
      <c r="D178" s="40">
        <v>875.62</v>
      </c>
      <c r="E178" s="41" t="s">
        <v>71</v>
      </c>
      <c r="M178" s="39">
        <v>17.3</v>
      </c>
      <c r="N178" s="38">
        <v>205.16</v>
      </c>
      <c r="O178" s="40">
        <v>875.62</v>
      </c>
    </row>
    <row r="179" spans="2:15" x14ac:dyDescent="0.3">
      <c r="B179" s="39">
        <v>17.399999999999999</v>
      </c>
      <c r="C179" s="38">
        <v>205.44</v>
      </c>
      <c r="D179" s="40">
        <v>876.9</v>
      </c>
      <c r="E179" s="41" t="s">
        <v>71</v>
      </c>
      <c r="M179" s="39">
        <v>17.399999999999999</v>
      </c>
      <c r="N179" s="38">
        <v>205.44</v>
      </c>
      <c r="O179" s="40">
        <v>876.9</v>
      </c>
    </row>
    <row r="180" spans="2:15" x14ac:dyDescent="0.3">
      <c r="B180" s="39">
        <v>17.5</v>
      </c>
      <c r="C180" s="38">
        <v>205.73</v>
      </c>
      <c r="D180" s="40">
        <v>878.17</v>
      </c>
      <c r="E180" s="41" t="s">
        <v>71</v>
      </c>
      <c r="M180" s="39">
        <v>17.5</v>
      </c>
      <c r="N180" s="38">
        <v>205.73</v>
      </c>
      <c r="O180" s="40">
        <v>878.17</v>
      </c>
    </row>
    <row r="181" spans="2:15" x14ac:dyDescent="0.3">
      <c r="B181" s="39">
        <v>17.600000000000001</v>
      </c>
      <c r="C181" s="38">
        <v>206</v>
      </c>
      <c r="D181" s="40">
        <v>879.44</v>
      </c>
      <c r="E181" s="41" t="s">
        <v>71</v>
      </c>
      <c r="M181" s="39">
        <v>17.600000000000001</v>
      </c>
      <c r="N181" s="38">
        <v>206</v>
      </c>
      <c r="O181" s="40">
        <v>879.44</v>
      </c>
    </row>
    <row r="182" spans="2:15" x14ac:dyDescent="0.3">
      <c r="B182" s="39">
        <v>17.7</v>
      </c>
      <c r="C182" s="38">
        <v>206.28</v>
      </c>
      <c r="D182" s="40">
        <v>880.71</v>
      </c>
      <c r="E182" s="41" t="s">
        <v>71</v>
      </c>
      <c r="M182" s="39">
        <v>17.7</v>
      </c>
      <c r="N182" s="38">
        <v>206.28</v>
      </c>
      <c r="O182" s="40">
        <v>880.71</v>
      </c>
    </row>
    <row r="183" spans="2:15" x14ac:dyDescent="0.3">
      <c r="B183" s="39">
        <v>17.8</v>
      </c>
      <c r="C183" s="38">
        <v>206.56</v>
      </c>
      <c r="D183" s="40">
        <v>881.97</v>
      </c>
      <c r="E183" s="41" t="s">
        <v>71</v>
      </c>
      <c r="M183" s="39">
        <v>17.8</v>
      </c>
      <c r="N183" s="38">
        <v>206.56</v>
      </c>
      <c r="O183" s="40">
        <v>881.97</v>
      </c>
    </row>
    <row r="184" spans="2:15" x14ac:dyDescent="0.3">
      <c r="B184" s="39">
        <v>17.899999999999999</v>
      </c>
      <c r="C184" s="38">
        <v>206.84</v>
      </c>
      <c r="D184" s="40">
        <v>883.22</v>
      </c>
      <c r="E184" s="41" t="s">
        <v>71</v>
      </c>
      <c r="M184" s="39">
        <v>17.899999999999999</v>
      </c>
      <c r="N184" s="38">
        <v>206.84</v>
      </c>
      <c r="O184" s="40">
        <v>883.22</v>
      </c>
    </row>
    <row r="185" spans="2:15" x14ac:dyDescent="0.3">
      <c r="B185" s="39">
        <v>18</v>
      </c>
      <c r="C185" s="38">
        <v>207.11</v>
      </c>
      <c r="D185" s="40">
        <v>884.47</v>
      </c>
      <c r="E185" s="41" t="s">
        <v>71</v>
      </c>
      <c r="M185" s="39">
        <v>18</v>
      </c>
      <c r="N185" s="38">
        <v>207.11</v>
      </c>
      <c r="O185" s="40">
        <v>884.47</v>
      </c>
    </row>
    <row r="186" spans="2:15" x14ac:dyDescent="0.3">
      <c r="B186" s="39">
        <v>18.100000000000001</v>
      </c>
      <c r="C186" s="38">
        <v>207.39</v>
      </c>
      <c r="D186" s="40">
        <v>885.72</v>
      </c>
      <c r="E186" s="41" t="s">
        <v>71</v>
      </c>
      <c r="M186" s="39">
        <v>18.100000000000001</v>
      </c>
      <c r="N186" s="38">
        <v>207.39</v>
      </c>
      <c r="O186" s="40">
        <v>885.72</v>
      </c>
    </row>
    <row r="187" spans="2:15" x14ac:dyDescent="0.3">
      <c r="B187" s="39">
        <v>18.2</v>
      </c>
      <c r="C187" s="38">
        <v>207.66</v>
      </c>
      <c r="D187" s="40">
        <v>886.96</v>
      </c>
      <c r="E187" s="41" t="s">
        <v>71</v>
      </c>
      <c r="M187" s="39">
        <v>18.2</v>
      </c>
      <c r="N187" s="38">
        <v>207.66</v>
      </c>
      <c r="O187" s="40">
        <v>886.96</v>
      </c>
    </row>
    <row r="188" spans="2:15" x14ac:dyDescent="0.3">
      <c r="B188" s="39">
        <v>18.3</v>
      </c>
      <c r="C188" s="38">
        <v>207.93</v>
      </c>
      <c r="D188" s="40">
        <v>888.2</v>
      </c>
      <c r="E188" s="41" t="s">
        <v>71</v>
      </c>
      <c r="M188" s="39">
        <v>18.3</v>
      </c>
      <c r="N188" s="38">
        <v>207.93</v>
      </c>
      <c r="O188" s="40">
        <v>888.2</v>
      </c>
    </row>
    <row r="189" spans="2:15" x14ac:dyDescent="0.3">
      <c r="B189" s="39">
        <v>18.399999999999999</v>
      </c>
      <c r="C189" s="38">
        <v>208.2</v>
      </c>
      <c r="D189" s="40">
        <v>889.43</v>
      </c>
      <c r="E189" s="41" t="s">
        <v>71</v>
      </c>
      <c r="M189" s="39">
        <v>18.399999999999999</v>
      </c>
      <c r="N189" s="38">
        <v>208.2</v>
      </c>
      <c r="O189" s="40">
        <v>889.43</v>
      </c>
    </row>
    <row r="190" spans="2:15" x14ac:dyDescent="0.3">
      <c r="B190" s="39">
        <v>18.5</v>
      </c>
      <c r="C190" s="38">
        <v>208.47</v>
      </c>
      <c r="D190" s="40">
        <v>890.65</v>
      </c>
      <c r="E190" s="41" t="s">
        <v>71</v>
      </c>
      <c r="M190" s="39">
        <v>18.5</v>
      </c>
      <c r="N190" s="38">
        <v>208.47</v>
      </c>
      <c r="O190" s="40">
        <v>890.65</v>
      </c>
    </row>
    <row r="191" spans="2:15" x14ac:dyDescent="0.3">
      <c r="B191" s="39">
        <v>18.600000000000001</v>
      </c>
      <c r="C191" s="38">
        <v>208.74</v>
      </c>
      <c r="D191" s="40">
        <v>891.87</v>
      </c>
      <c r="E191" s="41" t="s">
        <v>71</v>
      </c>
      <c r="M191" s="39">
        <v>18.600000000000001</v>
      </c>
      <c r="N191" s="38">
        <v>208.74</v>
      </c>
      <c r="O191" s="40">
        <v>891.87</v>
      </c>
    </row>
    <row r="192" spans="2:15" x14ac:dyDescent="0.3">
      <c r="B192" s="39">
        <v>18.7</v>
      </c>
      <c r="C192" s="38">
        <v>209</v>
      </c>
      <c r="D192" s="40">
        <v>893.09</v>
      </c>
      <c r="E192" s="41" t="s">
        <v>71</v>
      </c>
      <c r="M192" s="39">
        <v>18.7</v>
      </c>
      <c r="N192" s="38">
        <v>209</v>
      </c>
      <c r="O192" s="40">
        <v>893.09</v>
      </c>
    </row>
    <row r="193" spans="2:15" x14ac:dyDescent="0.3">
      <c r="B193" s="39">
        <v>18.8</v>
      </c>
      <c r="C193" s="38">
        <v>209.27</v>
      </c>
      <c r="D193" s="40">
        <v>894.3</v>
      </c>
      <c r="E193" s="41" t="s">
        <v>71</v>
      </c>
      <c r="M193" s="39">
        <v>18.8</v>
      </c>
      <c r="N193" s="38">
        <v>209.27</v>
      </c>
      <c r="O193" s="40">
        <v>894.3</v>
      </c>
    </row>
    <row r="194" spans="2:15" x14ac:dyDescent="0.3">
      <c r="B194" s="39">
        <v>18.899999999999999</v>
      </c>
      <c r="C194" s="38">
        <v>209.53</v>
      </c>
      <c r="D194" s="40">
        <v>895.51</v>
      </c>
      <c r="E194" s="41" t="s">
        <v>71</v>
      </c>
      <c r="M194" s="39">
        <v>18.899999999999999</v>
      </c>
      <c r="N194" s="38">
        <v>209.53</v>
      </c>
      <c r="O194" s="40">
        <v>895.51</v>
      </c>
    </row>
    <row r="195" spans="2:15" x14ac:dyDescent="0.3">
      <c r="B195" s="39">
        <v>19</v>
      </c>
      <c r="C195" s="38">
        <v>209.8</v>
      </c>
      <c r="D195" s="40">
        <v>896.71</v>
      </c>
      <c r="E195" s="41" t="s">
        <v>71</v>
      </c>
      <c r="M195" s="39">
        <v>19</v>
      </c>
      <c r="N195" s="38">
        <v>209.8</v>
      </c>
      <c r="O195" s="40">
        <v>896.71</v>
      </c>
    </row>
    <row r="196" spans="2:15" x14ac:dyDescent="0.3">
      <c r="B196" s="39">
        <v>19.100000000000001</v>
      </c>
      <c r="C196" s="38">
        <v>210.06</v>
      </c>
      <c r="D196" s="40">
        <v>897.91</v>
      </c>
      <c r="E196" s="41" t="s">
        <v>71</v>
      </c>
      <c r="M196" s="39">
        <v>19.100000000000001</v>
      </c>
      <c r="N196" s="38">
        <v>210.06</v>
      </c>
      <c r="O196" s="40">
        <v>897.91</v>
      </c>
    </row>
    <row r="197" spans="2:15" x14ac:dyDescent="0.3">
      <c r="B197" s="39">
        <v>19.2</v>
      </c>
      <c r="C197" s="38">
        <v>210.32</v>
      </c>
      <c r="D197" s="40">
        <v>899.1</v>
      </c>
      <c r="E197" s="41" t="s">
        <v>71</v>
      </c>
      <c r="M197" s="39">
        <v>19.2</v>
      </c>
      <c r="N197" s="38">
        <v>210.32</v>
      </c>
      <c r="O197" s="40">
        <v>899.1</v>
      </c>
    </row>
    <row r="198" spans="2:15" x14ac:dyDescent="0.3">
      <c r="B198" s="39">
        <v>19.3</v>
      </c>
      <c r="C198" s="38">
        <v>210.58</v>
      </c>
      <c r="D198" s="40">
        <v>900.29</v>
      </c>
      <c r="E198" s="41" t="s">
        <v>71</v>
      </c>
      <c r="M198" s="39">
        <v>19.3</v>
      </c>
      <c r="N198" s="38">
        <v>210.58</v>
      </c>
      <c r="O198" s="40">
        <v>900.29</v>
      </c>
    </row>
    <row r="199" spans="2:15" x14ac:dyDescent="0.3">
      <c r="B199" s="39">
        <v>19.399999999999999</v>
      </c>
      <c r="C199" s="38">
        <v>210.84</v>
      </c>
      <c r="D199" s="40">
        <v>901.48</v>
      </c>
      <c r="E199" s="41" t="s">
        <v>71</v>
      </c>
      <c r="M199" s="39">
        <v>19.399999999999999</v>
      </c>
      <c r="N199" s="38">
        <v>210.84</v>
      </c>
      <c r="O199" s="40">
        <v>901.48</v>
      </c>
    </row>
    <row r="200" spans="2:15" x14ac:dyDescent="0.3">
      <c r="B200" s="39">
        <v>19.5</v>
      </c>
      <c r="C200" s="38">
        <v>211.1</v>
      </c>
      <c r="D200" s="40">
        <v>902.66</v>
      </c>
      <c r="E200" s="41" t="s">
        <v>71</v>
      </c>
      <c r="M200" s="39">
        <v>19.5</v>
      </c>
      <c r="N200" s="38">
        <v>211.1</v>
      </c>
      <c r="O200" s="40">
        <v>902.66</v>
      </c>
    </row>
    <row r="201" spans="2:15" x14ac:dyDescent="0.3">
      <c r="B201" s="39">
        <v>19.600000000000001</v>
      </c>
      <c r="C201" s="38">
        <v>211.36</v>
      </c>
      <c r="D201" s="40">
        <v>903.83</v>
      </c>
      <c r="E201" s="41" t="s">
        <v>71</v>
      </c>
      <c r="M201" s="39">
        <v>19.600000000000001</v>
      </c>
      <c r="N201" s="38">
        <v>211.36</v>
      </c>
      <c r="O201" s="40">
        <v>903.83</v>
      </c>
    </row>
    <row r="202" spans="2:15" x14ac:dyDescent="0.3">
      <c r="B202" s="39">
        <v>19.7</v>
      </c>
      <c r="C202" s="38">
        <v>211.61</v>
      </c>
      <c r="D202" s="40">
        <v>905.01</v>
      </c>
      <c r="E202" s="41" t="s">
        <v>71</v>
      </c>
      <c r="M202" s="39">
        <v>19.7</v>
      </c>
      <c r="N202" s="38">
        <v>211.61</v>
      </c>
      <c r="O202" s="40">
        <v>905.01</v>
      </c>
    </row>
    <row r="203" spans="2:15" x14ac:dyDescent="0.3">
      <c r="B203" s="39">
        <v>19.8</v>
      </c>
      <c r="C203" s="38">
        <v>211.87</v>
      </c>
      <c r="D203" s="40">
        <v>906.17</v>
      </c>
      <c r="E203" s="41" t="s">
        <v>71</v>
      </c>
      <c r="M203" s="39">
        <v>19.8</v>
      </c>
      <c r="N203" s="38">
        <v>211.87</v>
      </c>
      <c r="O203" s="40">
        <v>906.17</v>
      </c>
    </row>
    <row r="204" spans="2:15" x14ac:dyDescent="0.3">
      <c r="B204" s="39">
        <v>19.899999999999999</v>
      </c>
      <c r="C204" s="38">
        <v>212.12</v>
      </c>
      <c r="D204" s="40">
        <v>907.34</v>
      </c>
      <c r="E204" s="41" t="s">
        <v>71</v>
      </c>
      <c r="M204" s="39">
        <v>19.899999999999999</v>
      </c>
      <c r="N204" s="38">
        <v>212.12</v>
      </c>
      <c r="O204" s="40">
        <v>907.34</v>
      </c>
    </row>
    <row r="205" spans="2:15" x14ac:dyDescent="0.3">
      <c r="B205" s="39">
        <v>20</v>
      </c>
      <c r="C205" s="38">
        <v>212.38</v>
      </c>
      <c r="D205" s="40">
        <v>908.5</v>
      </c>
      <c r="E205" s="41" t="s">
        <v>71</v>
      </c>
      <c r="M205" s="39">
        <v>20</v>
      </c>
      <c r="N205" s="38">
        <v>212.38</v>
      </c>
      <c r="O205" s="40">
        <v>908.5</v>
      </c>
    </row>
    <row r="206" spans="2:15" x14ac:dyDescent="0.3">
      <c r="B206" s="39">
        <v>20.100000000000001</v>
      </c>
      <c r="C206" s="38">
        <v>212.63</v>
      </c>
      <c r="D206" s="40">
        <v>909.65</v>
      </c>
      <c r="E206" s="41" t="s">
        <v>71</v>
      </c>
      <c r="M206" s="39">
        <v>20.100000000000001</v>
      </c>
      <c r="N206" s="38">
        <v>212.63</v>
      </c>
      <c r="O206" s="40">
        <v>909.65</v>
      </c>
    </row>
    <row r="207" spans="2:15" x14ac:dyDescent="0.3">
      <c r="B207" s="39">
        <v>20.2</v>
      </c>
      <c r="C207" s="38">
        <v>212.88</v>
      </c>
      <c r="D207" s="40">
        <v>910.81</v>
      </c>
      <c r="E207" s="41" t="s">
        <v>71</v>
      </c>
      <c r="M207" s="39">
        <v>20.2</v>
      </c>
      <c r="N207" s="38">
        <v>212.88</v>
      </c>
      <c r="O207" s="40">
        <v>910.81</v>
      </c>
    </row>
    <row r="208" spans="2:15" x14ac:dyDescent="0.3">
      <c r="B208" s="39">
        <v>20.3</v>
      </c>
      <c r="C208" s="38">
        <v>213.13</v>
      </c>
      <c r="D208" s="40">
        <v>911.95</v>
      </c>
      <c r="E208" s="41" t="s">
        <v>71</v>
      </c>
      <c r="M208" s="39">
        <v>20.3</v>
      </c>
      <c r="N208" s="38">
        <v>213.13</v>
      </c>
      <c r="O208" s="40">
        <v>911.95</v>
      </c>
    </row>
    <row r="209" spans="2:15" x14ac:dyDescent="0.3">
      <c r="B209" s="39">
        <v>20.399999999999999</v>
      </c>
      <c r="C209" s="38">
        <v>213.38</v>
      </c>
      <c r="D209" s="40">
        <v>913.1</v>
      </c>
      <c r="E209" s="41" t="s">
        <v>71</v>
      </c>
      <c r="M209" s="39">
        <v>20.399999999999999</v>
      </c>
      <c r="N209" s="38">
        <v>213.38</v>
      </c>
      <c r="O209" s="40">
        <v>913.1</v>
      </c>
    </row>
    <row r="210" spans="2:15" x14ac:dyDescent="0.3">
      <c r="B210" s="39">
        <v>20.5</v>
      </c>
      <c r="C210" s="38">
        <v>213.63</v>
      </c>
      <c r="D210" s="40">
        <v>914.24</v>
      </c>
      <c r="E210" s="41" t="s">
        <v>71</v>
      </c>
      <c r="M210" s="39">
        <v>20.5</v>
      </c>
      <c r="N210" s="38">
        <v>213.63</v>
      </c>
      <c r="O210" s="40">
        <v>914.24</v>
      </c>
    </row>
    <row r="211" spans="2:15" x14ac:dyDescent="0.3">
      <c r="B211" s="39">
        <v>20.6</v>
      </c>
      <c r="C211" s="38">
        <v>213.88</v>
      </c>
      <c r="D211" s="40">
        <v>915.37</v>
      </c>
      <c r="E211" s="41" t="s">
        <v>71</v>
      </c>
      <c r="M211" s="39">
        <v>20.6</v>
      </c>
      <c r="N211" s="38">
        <v>213.88</v>
      </c>
      <c r="O211" s="40">
        <v>915.37</v>
      </c>
    </row>
    <row r="212" spans="2:15" x14ac:dyDescent="0.3">
      <c r="B212" s="39">
        <v>20.7</v>
      </c>
      <c r="C212" s="38">
        <v>214.12</v>
      </c>
      <c r="D212" s="40">
        <v>916.5</v>
      </c>
      <c r="E212" s="41" t="s">
        <v>71</v>
      </c>
      <c r="M212" s="39">
        <v>20.7</v>
      </c>
      <c r="N212" s="38">
        <v>214.12</v>
      </c>
      <c r="O212" s="40">
        <v>916.5</v>
      </c>
    </row>
    <row r="213" spans="2:15" x14ac:dyDescent="0.3">
      <c r="B213" s="39">
        <v>20.8</v>
      </c>
      <c r="C213" s="38">
        <v>214.37</v>
      </c>
      <c r="D213" s="40">
        <v>917.63</v>
      </c>
      <c r="E213" s="41" t="s">
        <v>71</v>
      </c>
      <c r="M213" s="39">
        <v>20.8</v>
      </c>
      <c r="N213" s="38">
        <v>214.37</v>
      </c>
      <c r="O213" s="40">
        <v>917.63</v>
      </c>
    </row>
    <row r="214" spans="2:15" x14ac:dyDescent="0.3">
      <c r="B214" s="39">
        <v>20.9</v>
      </c>
      <c r="C214" s="38">
        <v>214.61</v>
      </c>
      <c r="D214" s="40">
        <v>918.75</v>
      </c>
      <c r="E214" s="41" t="s">
        <v>71</v>
      </c>
      <c r="M214" s="39">
        <v>20.9</v>
      </c>
      <c r="N214" s="38">
        <v>214.61</v>
      </c>
      <c r="O214" s="40">
        <v>918.75</v>
      </c>
    </row>
    <row r="215" spans="2:15" x14ac:dyDescent="0.3">
      <c r="B215" s="39">
        <v>21</v>
      </c>
      <c r="C215" s="38">
        <v>214.86</v>
      </c>
      <c r="D215" s="40">
        <v>919.87</v>
      </c>
      <c r="E215" s="41" t="s">
        <v>71</v>
      </c>
      <c r="M215" s="39">
        <v>21</v>
      </c>
      <c r="N215" s="38">
        <v>214.86</v>
      </c>
      <c r="O215" s="40">
        <v>919.87</v>
      </c>
    </row>
    <row r="216" spans="2:15" x14ac:dyDescent="0.3">
      <c r="B216" s="39">
        <v>21.1</v>
      </c>
      <c r="C216" s="38">
        <v>215.1</v>
      </c>
      <c r="D216" s="40">
        <v>920.99</v>
      </c>
      <c r="E216" s="41" t="s">
        <v>71</v>
      </c>
      <c r="M216" s="39">
        <v>21.1</v>
      </c>
      <c r="N216" s="38">
        <v>215.1</v>
      </c>
      <c r="O216" s="40">
        <v>920.99</v>
      </c>
    </row>
    <row r="217" spans="2:15" x14ac:dyDescent="0.3">
      <c r="B217" s="39">
        <v>21.2</v>
      </c>
      <c r="C217" s="38">
        <v>215.34</v>
      </c>
      <c r="D217" s="40">
        <v>922.1</v>
      </c>
      <c r="E217" s="41" t="s">
        <v>71</v>
      </c>
      <c r="M217" s="39">
        <v>21.2</v>
      </c>
      <c r="N217" s="38">
        <v>215.34</v>
      </c>
      <c r="O217" s="40">
        <v>922.1</v>
      </c>
    </row>
    <row r="218" spans="2:15" x14ac:dyDescent="0.3">
      <c r="B218" s="39">
        <v>21.3</v>
      </c>
      <c r="C218" s="38">
        <v>215.58</v>
      </c>
      <c r="D218" s="40">
        <v>923.21</v>
      </c>
      <c r="E218" s="41" t="s">
        <v>71</v>
      </c>
      <c r="M218" s="39">
        <v>21.3</v>
      </c>
      <c r="N218" s="38">
        <v>215.58</v>
      </c>
      <c r="O218" s="40">
        <v>923.21</v>
      </c>
    </row>
    <row r="219" spans="2:15" x14ac:dyDescent="0.3">
      <c r="B219" s="39">
        <v>21.4</v>
      </c>
      <c r="C219" s="38">
        <v>215.82</v>
      </c>
      <c r="D219" s="40">
        <v>924.32</v>
      </c>
      <c r="E219" s="41" t="s">
        <v>71</v>
      </c>
      <c r="M219" s="39">
        <v>21.4</v>
      </c>
      <c r="N219" s="38">
        <v>215.82</v>
      </c>
      <c r="O219" s="40">
        <v>924.32</v>
      </c>
    </row>
    <row r="220" spans="2:15" x14ac:dyDescent="0.3">
      <c r="B220" s="39">
        <v>21.5</v>
      </c>
      <c r="C220" s="38">
        <v>216.06</v>
      </c>
      <c r="D220" s="40">
        <v>925.42</v>
      </c>
      <c r="E220" s="41" t="s">
        <v>71</v>
      </c>
      <c r="M220" s="39">
        <v>21.5</v>
      </c>
      <c r="N220" s="38">
        <v>216.06</v>
      </c>
      <c r="O220" s="40">
        <v>925.42</v>
      </c>
    </row>
    <row r="221" spans="2:15" x14ac:dyDescent="0.3">
      <c r="B221" s="39">
        <v>21.6</v>
      </c>
      <c r="C221" s="38">
        <v>216.3</v>
      </c>
      <c r="D221" s="40">
        <v>926.52</v>
      </c>
      <c r="E221" s="41" t="s">
        <v>71</v>
      </c>
      <c r="M221" s="39">
        <v>21.6</v>
      </c>
      <c r="N221" s="38">
        <v>216.3</v>
      </c>
      <c r="O221" s="40">
        <v>926.52</v>
      </c>
    </row>
    <row r="222" spans="2:15" x14ac:dyDescent="0.3">
      <c r="B222" s="39">
        <v>21.7</v>
      </c>
      <c r="C222" s="38">
        <v>216.54</v>
      </c>
      <c r="D222" s="40">
        <v>927.61</v>
      </c>
      <c r="E222" s="41" t="s">
        <v>71</v>
      </c>
      <c r="M222" s="39">
        <v>21.7</v>
      </c>
      <c r="N222" s="38">
        <v>216.54</v>
      </c>
      <c r="O222" s="40">
        <v>927.61</v>
      </c>
    </row>
    <row r="223" spans="2:15" x14ac:dyDescent="0.3">
      <c r="B223" s="39">
        <v>21.8</v>
      </c>
      <c r="C223" s="38">
        <v>216.78</v>
      </c>
      <c r="D223" s="40">
        <v>928.7</v>
      </c>
      <c r="E223" s="41" t="s">
        <v>71</v>
      </c>
      <c r="M223" s="39">
        <v>21.8</v>
      </c>
      <c r="N223" s="38">
        <v>216.78</v>
      </c>
      <c r="O223" s="40">
        <v>928.7</v>
      </c>
    </row>
    <row r="224" spans="2:15" x14ac:dyDescent="0.3">
      <c r="B224" s="39">
        <v>21.9</v>
      </c>
      <c r="C224" s="38">
        <v>217.01</v>
      </c>
      <c r="D224" s="40">
        <v>929.79</v>
      </c>
      <c r="E224" s="41" t="s">
        <v>71</v>
      </c>
      <c r="M224" s="39">
        <v>21.9</v>
      </c>
      <c r="N224" s="38">
        <v>217.01</v>
      </c>
      <c r="O224" s="40">
        <v>929.79</v>
      </c>
    </row>
    <row r="225" spans="2:15" x14ac:dyDescent="0.3">
      <c r="B225" s="39">
        <v>22</v>
      </c>
      <c r="C225" s="38">
        <v>217.25</v>
      </c>
      <c r="D225" s="40">
        <v>930.87</v>
      </c>
      <c r="E225" s="41" t="s">
        <v>71</v>
      </c>
      <c r="M225" s="39">
        <v>22</v>
      </c>
      <c r="N225" s="38">
        <v>217.25</v>
      </c>
      <c r="O225" s="40">
        <v>930.87</v>
      </c>
    </row>
    <row r="226" spans="2:15" x14ac:dyDescent="0.3">
      <c r="B226" s="39">
        <v>22.1</v>
      </c>
      <c r="C226" s="38">
        <v>217.48</v>
      </c>
      <c r="D226" s="40">
        <v>931.96</v>
      </c>
      <c r="E226" s="41" t="s">
        <v>71</v>
      </c>
      <c r="M226" s="39">
        <v>22.1</v>
      </c>
      <c r="N226" s="38">
        <v>217.48</v>
      </c>
      <c r="O226" s="40">
        <v>931.96</v>
      </c>
    </row>
    <row r="227" spans="2:15" x14ac:dyDescent="0.3">
      <c r="B227" s="39">
        <v>22.2</v>
      </c>
      <c r="C227" s="38">
        <v>217.72</v>
      </c>
      <c r="D227" s="40">
        <v>933.03</v>
      </c>
      <c r="E227" s="41" t="s">
        <v>71</v>
      </c>
      <c r="M227" s="39">
        <v>22.2</v>
      </c>
      <c r="N227" s="38">
        <v>217.72</v>
      </c>
      <c r="O227" s="40">
        <v>933.03</v>
      </c>
    </row>
    <row r="228" spans="2:15" x14ac:dyDescent="0.3">
      <c r="B228" s="39">
        <v>22.3</v>
      </c>
      <c r="C228" s="38">
        <v>217.95</v>
      </c>
      <c r="D228" s="40">
        <v>934.11</v>
      </c>
      <c r="E228" s="41" t="s">
        <v>71</v>
      </c>
      <c r="M228" s="39">
        <v>22.3</v>
      </c>
      <c r="N228" s="38">
        <v>217.95</v>
      </c>
      <c r="O228" s="40">
        <v>934.11</v>
      </c>
    </row>
    <row r="229" spans="2:15" x14ac:dyDescent="0.3">
      <c r="B229" s="39">
        <v>22.4</v>
      </c>
      <c r="C229" s="38">
        <v>218.18</v>
      </c>
      <c r="D229" s="40">
        <v>935.18</v>
      </c>
      <c r="E229" s="41" t="s">
        <v>71</v>
      </c>
      <c r="M229" s="39">
        <v>22.4</v>
      </c>
      <c r="N229" s="38">
        <v>218.18</v>
      </c>
      <c r="O229" s="40">
        <v>935.18</v>
      </c>
    </row>
    <row r="230" spans="2:15" x14ac:dyDescent="0.3">
      <c r="B230" s="39">
        <v>22.5</v>
      </c>
      <c r="C230" s="38">
        <v>218.41</v>
      </c>
      <c r="D230" s="40">
        <v>936.24</v>
      </c>
      <c r="E230" s="41" t="s">
        <v>71</v>
      </c>
      <c r="M230" s="39">
        <v>22.5</v>
      </c>
      <c r="N230" s="38">
        <v>218.41</v>
      </c>
      <c r="O230" s="40">
        <v>936.24</v>
      </c>
    </row>
    <row r="231" spans="2:15" x14ac:dyDescent="0.3">
      <c r="B231" s="39">
        <v>22.6</v>
      </c>
      <c r="C231" s="38">
        <v>218.64</v>
      </c>
      <c r="D231" s="40">
        <v>937.31</v>
      </c>
      <c r="E231" s="41" t="s">
        <v>71</v>
      </c>
      <c r="M231" s="39">
        <v>22.6</v>
      </c>
      <c r="N231" s="38">
        <v>218.64</v>
      </c>
      <c r="O231" s="40">
        <v>937.31</v>
      </c>
    </row>
    <row r="232" spans="2:15" x14ac:dyDescent="0.3">
      <c r="B232" s="39">
        <v>22.7</v>
      </c>
      <c r="C232" s="38">
        <v>218.87</v>
      </c>
      <c r="D232" s="40">
        <v>938.37</v>
      </c>
      <c r="E232" s="41" t="s">
        <v>71</v>
      </c>
      <c r="M232" s="39">
        <v>22.7</v>
      </c>
      <c r="N232" s="38">
        <v>218.87</v>
      </c>
      <c r="O232" s="40">
        <v>938.37</v>
      </c>
    </row>
    <row r="233" spans="2:15" x14ac:dyDescent="0.3">
      <c r="B233" s="39">
        <v>22.8</v>
      </c>
      <c r="C233" s="38">
        <v>219.1</v>
      </c>
      <c r="D233" s="40">
        <v>939.43</v>
      </c>
      <c r="E233" s="41" t="s">
        <v>71</v>
      </c>
      <c r="M233" s="39">
        <v>22.8</v>
      </c>
      <c r="N233" s="38">
        <v>219.1</v>
      </c>
      <c r="O233" s="40">
        <v>939.43</v>
      </c>
    </row>
    <row r="234" spans="2:15" x14ac:dyDescent="0.3">
      <c r="B234" s="39">
        <v>22.9</v>
      </c>
      <c r="C234" s="38">
        <v>219.33</v>
      </c>
      <c r="D234" s="40">
        <v>940.48</v>
      </c>
      <c r="E234" s="41" t="s">
        <v>71</v>
      </c>
      <c r="M234" s="39">
        <v>22.9</v>
      </c>
      <c r="N234" s="38">
        <v>219.33</v>
      </c>
      <c r="O234" s="40">
        <v>940.48</v>
      </c>
    </row>
    <row r="235" spans="2:15" x14ac:dyDescent="0.3">
      <c r="B235" s="39">
        <v>23</v>
      </c>
      <c r="C235" s="38">
        <v>219.56</v>
      </c>
      <c r="D235" s="40">
        <v>941.53</v>
      </c>
      <c r="E235" s="41" t="s">
        <v>71</v>
      </c>
      <c r="M235" s="39">
        <v>23</v>
      </c>
      <c r="N235" s="38">
        <v>219.56</v>
      </c>
      <c r="O235" s="40">
        <v>941.53</v>
      </c>
    </row>
    <row r="236" spans="2:15" x14ac:dyDescent="0.3">
      <c r="B236" s="39">
        <v>23.1</v>
      </c>
      <c r="C236" s="38">
        <v>219.78</v>
      </c>
      <c r="D236" s="40">
        <v>942.58</v>
      </c>
      <c r="E236" s="41" t="s">
        <v>71</v>
      </c>
      <c r="M236" s="39">
        <v>23.1</v>
      </c>
      <c r="N236" s="38">
        <v>219.78</v>
      </c>
      <c r="O236" s="40">
        <v>942.58</v>
      </c>
    </row>
    <row r="237" spans="2:15" x14ac:dyDescent="0.3">
      <c r="B237" s="39">
        <v>23.2</v>
      </c>
      <c r="C237" s="38">
        <v>220.01</v>
      </c>
      <c r="D237" s="40">
        <v>943.62</v>
      </c>
      <c r="E237" s="41" t="s">
        <v>71</v>
      </c>
      <c r="M237" s="39">
        <v>23.2</v>
      </c>
      <c r="N237" s="38">
        <v>220.01</v>
      </c>
      <c r="O237" s="40">
        <v>943.62</v>
      </c>
    </row>
    <row r="238" spans="2:15" x14ac:dyDescent="0.3">
      <c r="B238" s="39">
        <v>23.3</v>
      </c>
      <c r="C238" s="38">
        <v>220.23</v>
      </c>
      <c r="D238" s="40">
        <v>944.66</v>
      </c>
      <c r="E238" s="41" t="s">
        <v>71</v>
      </c>
      <c r="M238" s="39">
        <v>23.3</v>
      </c>
      <c r="N238" s="38">
        <v>220.23</v>
      </c>
      <c r="O238" s="40">
        <v>944.66</v>
      </c>
    </row>
    <row r="239" spans="2:15" x14ac:dyDescent="0.3">
      <c r="B239" s="39">
        <v>23.4</v>
      </c>
      <c r="C239" s="38">
        <v>220.46</v>
      </c>
      <c r="D239" s="40">
        <v>945.7</v>
      </c>
      <c r="E239" s="41" t="s">
        <v>71</v>
      </c>
      <c r="M239" s="39">
        <v>23.4</v>
      </c>
      <c r="N239" s="38">
        <v>220.46</v>
      </c>
      <c r="O239" s="40">
        <v>945.7</v>
      </c>
    </row>
    <row r="240" spans="2:15" x14ac:dyDescent="0.3">
      <c r="B240" s="39">
        <v>23.5</v>
      </c>
      <c r="C240" s="38">
        <v>220.68</v>
      </c>
      <c r="D240" s="40">
        <v>946.74</v>
      </c>
      <c r="E240" s="41" t="s">
        <v>71</v>
      </c>
      <c r="M240" s="39">
        <v>23.5</v>
      </c>
      <c r="N240" s="38">
        <v>220.68</v>
      </c>
      <c r="O240" s="40">
        <v>946.74</v>
      </c>
    </row>
    <row r="241" spans="2:15" x14ac:dyDescent="0.3">
      <c r="B241" s="39">
        <v>23.6</v>
      </c>
      <c r="C241" s="38">
        <v>220.9</v>
      </c>
      <c r="D241" s="40">
        <v>947.77</v>
      </c>
      <c r="E241" s="41" t="s">
        <v>71</v>
      </c>
      <c r="M241" s="39">
        <v>23.6</v>
      </c>
      <c r="N241" s="38">
        <v>220.9</v>
      </c>
      <c r="O241" s="40">
        <v>947.77</v>
      </c>
    </row>
    <row r="242" spans="2:15" x14ac:dyDescent="0.3">
      <c r="B242" s="39">
        <v>23.7</v>
      </c>
      <c r="C242" s="38">
        <v>221.13</v>
      </c>
      <c r="D242" s="40">
        <v>948.8</v>
      </c>
      <c r="E242" s="41" t="s">
        <v>71</v>
      </c>
      <c r="M242" s="39">
        <v>23.7</v>
      </c>
      <c r="N242" s="38">
        <v>221.13</v>
      </c>
      <c r="O242" s="40">
        <v>948.8</v>
      </c>
    </row>
    <row r="243" spans="2:15" x14ac:dyDescent="0.3">
      <c r="B243" s="39">
        <v>23.8</v>
      </c>
      <c r="C243" s="38">
        <v>221.35</v>
      </c>
      <c r="D243" s="40">
        <v>949.82</v>
      </c>
      <c r="E243" s="41" t="s">
        <v>71</v>
      </c>
      <c r="M243" s="39">
        <v>23.8</v>
      </c>
      <c r="N243" s="38">
        <v>221.35</v>
      </c>
      <c r="O243" s="40">
        <v>949.82</v>
      </c>
    </row>
    <row r="244" spans="2:15" x14ac:dyDescent="0.3">
      <c r="B244" s="39">
        <v>23.9</v>
      </c>
      <c r="C244" s="38">
        <v>221.57</v>
      </c>
      <c r="D244" s="40">
        <v>950.85</v>
      </c>
      <c r="E244" s="41" t="s">
        <v>71</v>
      </c>
      <c r="M244" s="39">
        <v>23.9</v>
      </c>
      <c r="N244" s="38">
        <v>221.57</v>
      </c>
      <c r="O244" s="40">
        <v>950.85</v>
      </c>
    </row>
    <row r="245" spans="2:15" x14ac:dyDescent="0.3">
      <c r="B245" s="39">
        <v>24</v>
      </c>
      <c r="C245" s="38">
        <v>221.79</v>
      </c>
      <c r="D245" s="40">
        <v>951.87</v>
      </c>
      <c r="E245" s="41" t="s">
        <v>71</v>
      </c>
      <c r="M245" s="39">
        <v>24</v>
      </c>
      <c r="N245" s="38">
        <v>221.79</v>
      </c>
      <c r="O245" s="40">
        <v>951.87</v>
      </c>
    </row>
    <row r="246" spans="2:15" x14ac:dyDescent="0.3">
      <c r="B246" s="39">
        <v>24.1</v>
      </c>
      <c r="C246" s="38">
        <v>222.01</v>
      </c>
      <c r="D246" s="40">
        <v>952.88</v>
      </c>
      <c r="E246" s="41" t="s">
        <v>71</v>
      </c>
      <c r="M246" s="39">
        <v>24.1</v>
      </c>
      <c r="N246" s="38">
        <v>222.01</v>
      </c>
      <c r="O246" s="40">
        <v>952.88</v>
      </c>
    </row>
    <row r="247" spans="2:15" x14ac:dyDescent="0.3">
      <c r="B247" s="39">
        <v>24.2</v>
      </c>
      <c r="C247" s="38">
        <v>222.23</v>
      </c>
      <c r="D247" s="40">
        <v>953.9</v>
      </c>
      <c r="E247" s="41" t="s">
        <v>71</v>
      </c>
      <c r="M247" s="39">
        <v>24.2</v>
      </c>
      <c r="N247" s="38">
        <v>222.23</v>
      </c>
      <c r="O247" s="40">
        <v>953.9</v>
      </c>
    </row>
    <row r="248" spans="2:15" x14ac:dyDescent="0.3">
      <c r="B248" s="39">
        <v>24.3</v>
      </c>
      <c r="C248" s="38">
        <v>222.44</v>
      </c>
      <c r="D248" s="40">
        <v>954.91</v>
      </c>
      <c r="E248" s="41" t="s">
        <v>71</v>
      </c>
      <c r="M248" s="39">
        <v>24.3</v>
      </c>
      <c r="N248" s="38">
        <v>222.44</v>
      </c>
      <c r="O248" s="40">
        <v>954.91</v>
      </c>
    </row>
    <row r="249" spans="2:15" x14ac:dyDescent="0.3">
      <c r="B249" s="39">
        <v>24.4</v>
      </c>
      <c r="C249" s="38">
        <v>222.66</v>
      </c>
      <c r="D249" s="40">
        <v>955.92</v>
      </c>
      <c r="E249" s="41" t="s">
        <v>71</v>
      </c>
      <c r="M249" s="39">
        <v>24.4</v>
      </c>
      <c r="N249" s="38">
        <v>222.66</v>
      </c>
      <c r="O249" s="40">
        <v>955.92</v>
      </c>
    </row>
    <row r="250" spans="2:15" x14ac:dyDescent="0.3">
      <c r="B250" s="39">
        <v>24.5</v>
      </c>
      <c r="C250" s="38">
        <v>222.88</v>
      </c>
      <c r="D250" s="40">
        <v>956.92</v>
      </c>
      <c r="E250" s="41" t="s">
        <v>71</v>
      </c>
      <c r="M250" s="39">
        <v>24.5</v>
      </c>
      <c r="N250" s="38">
        <v>222.88</v>
      </c>
      <c r="O250" s="40">
        <v>956.92</v>
      </c>
    </row>
    <row r="251" spans="2:15" x14ac:dyDescent="0.3">
      <c r="B251" s="39">
        <v>24.6</v>
      </c>
      <c r="C251" s="38">
        <v>223.09</v>
      </c>
      <c r="D251" s="40">
        <v>957.92</v>
      </c>
      <c r="E251" s="41" t="s">
        <v>71</v>
      </c>
      <c r="M251" s="39">
        <v>24.6</v>
      </c>
      <c r="N251" s="38">
        <v>223.09</v>
      </c>
      <c r="O251" s="40">
        <v>957.92</v>
      </c>
    </row>
    <row r="252" spans="2:15" x14ac:dyDescent="0.3">
      <c r="B252" s="39">
        <v>24.7</v>
      </c>
      <c r="C252" s="38">
        <v>223.31</v>
      </c>
      <c r="D252" s="40">
        <v>958.92</v>
      </c>
      <c r="E252" s="41" t="s">
        <v>71</v>
      </c>
      <c r="M252" s="39">
        <v>24.7</v>
      </c>
      <c r="N252" s="38">
        <v>223.31</v>
      </c>
      <c r="O252" s="40">
        <v>958.92</v>
      </c>
    </row>
    <row r="253" spans="2:15" x14ac:dyDescent="0.3">
      <c r="B253" s="39">
        <v>24.8</v>
      </c>
      <c r="C253" s="38">
        <v>223.52</v>
      </c>
      <c r="D253" s="40">
        <v>959.92</v>
      </c>
      <c r="E253" s="41" t="s">
        <v>71</v>
      </c>
      <c r="M253" s="39">
        <v>24.8</v>
      </c>
      <c r="N253" s="38">
        <v>223.52</v>
      </c>
      <c r="O253" s="40">
        <v>959.92</v>
      </c>
    </row>
    <row r="254" spans="2:15" x14ac:dyDescent="0.3">
      <c r="B254" s="39">
        <v>24.9</v>
      </c>
      <c r="C254" s="38">
        <v>223.74</v>
      </c>
      <c r="D254" s="40">
        <v>960.92</v>
      </c>
      <c r="E254" s="41" t="s">
        <v>71</v>
      </c>
      <c r="M254" s="39">
        <v>24.9</v>
      </c>
      <c r="N254" s="38">
        <v>223.74</v>
      </c>
      <c r="O254" s="40">
        <v>960.92</v>
      </c>
    </row>
    <row r="255" spans="2:15" x14ac:dyDescent="0.3">
      <c r="B255" s="39">
        <v>25</v>
      </c>
      <c r="C255" s="38">
        <v>223.95</v>
      </c>
      <c r="D255" s="40">
        <v>961.91</v>
      </c>
      <c r="E255" s="41" t="s">
        <v>71</v>
      </c>
      <c r="M255" s="39">
        <v>25</v>
      </c>
      <c r="N255" s="38">
        <v>223.95</v>
      </c>
      <c r="O255" s="40">
        <v>961.91</v>
      </c>
    </row>
    <row r="256" spans="2:15" x14ac:dyDescent="0.3">
      <c r="B256" s="39">
        <v>25.1</v>
      </c>
      <c r="C256" s="38">
        <v>224.16</v>
      </c>
      <c r="D256" s="40">
        <v>962.9</v>
      </c>
      <c r="E256" s="41" t="s">
        <v>71</v>
      </c>
      <c r="M256" s="39">
        <v>25.1</v>
      </c>
      <c r="N256" s="38">
        <v>224.16</v>
      </c>
      <c r="O256" s="40">
        <v>962.9</v>
      </c>
    </row>
    <row r="257" spans="2:15" x14ac:dyDescent="0.3">
      <c r="B257" s="39">
        <v>25.2</v>
      </c>
      <c r="C257" s="38">
        <v>224.37</v>
      </c>
      <c r="D257" s="40">
        <v>963.88</v>
      </c>
      <c r="E257" s="41" t="s">
        <v>71</v>
      </c>
      <c r="M257" s="39">
        <v>25.2</v>
      </c>
      <c r="N257" s="38">
        <v>224.37</v>
      </c>
      <c r="O257" s="40">
        <v>963.88</v>
      </c>
    </row>
    <row r="258" spans="2:15" x14ac:dyDescent="0.3">
      <c r="B258" s="39">
        <v>25.3</v>
      </c>
      <c r="C258" s="38">
        <v>224.59</v>
      </c>
      <c r="D258" s="40">
        <v>964.86</v>
      </c>
      <c r="E258" s="41" t="s">
        <v>71</v>
      </c>
      <c r="M258" s="39">
        <v>25.3</v>
      </c>
      <c r="N258" s="38">
        <v>224.59</v>
      </c>
      <c r="O258" s="40">
        <v>964.86</v>
      </c>
    </row>
    <row r="259" spans="2:15" x14ac:dyDescent="0.3">
      <c r="B259" s="39">
        <v>25.4</v>
      </c>
      <c r="C259" s="38">
        <v>224.8</v>
      </c>
      <c r="D259" s="40">
        <v>965.85</v>
      </c>
      <c r="E259" s="41" t="s">
        <v>71</v>
      </c>
      <c r="M259" s="39">
        <v>25.4</v>
      </c>
      <c r="N259" s="38">
        <v>224.8</v>
      </c>
      <c r="O259" s="40">
        <v>965.85</v>
      </c>
    </row>
    <row r="260" spans="2:15" x14ac:dyDescent="0.3">
      <c r="B260" s="39">
        <v>25.5</v>
      </c>
      <c r="C260" s="38">
        <v>225.01</v>
      </c>
      <c r="D260" s="40">
        <v>966.82</v>
      </c>
      <c r="E260" s="41" t="s">
        <v>71</v>
      </c>
      <c r="M260" s="39">
        <v>25.5</v>
      </c>
      <c r="N260" s="38">
        <v>225.01</v>
      </c>
      <c r="O260" s="40">
        <v>966.82</v>
      </c>
    </row>
    <row r="261" spans="2:15" x14ac:dyDescent="0.3">
      <c r="B261" s="39">
        <v>25.6</v>
      </c>
      <c r="C261" s="38">
        <v>225.21</v>
      </c>
      <c r="D261" s="40">
        <v>967.8</v>
      </c>
      <c r="E261" s="41" t="s">
        <v>71</v>
      </c>
      <c r="M261" s="39">
        <v>25.6</v>
      </c>
      <c r="N261" s="38">
        <v>225.21</v>
      </c>
      <c r="O261" s="40">
        <v>967.8</v>
      </c>
    </row>
    <row r="262" spans="2:15" x14ac:dyDescent="0.3">
      <c r="B262" s="39">
        <v>25.7</v>
      </c>
      <c r="C262" s="38">
        <v>225.42</v>
      </c>
      <c r="D262" s="40">
        <v>968.77</v>
      </c>
      <c r="E262" s="41" t="s">
        <v>71</v>
      </c>
      <c r="M262" s="39">
        <v>25.7</v>
      </c>
      <c r="N262" s="38">
        <v>225.42</v>
      </c>
      <c r="O262" s="40">
        <v>968.77</v>
      </c>
    </row>
    <row r="263" spans="2:15" x14ac:dyDescent="0.3">
      <c r="B263" s="39">
        <v>25.8</v>
      </c>
      <c r="C263" s="38">
        <v>225.63</v>
      </c>
      <c r="D263" s="40">
        <v>969.74</v>
      </c>
      <c r="E263" s="41" t="s">
        <v>71</v>
      </c>
      <c r="M263" s="39">
        <v>25.8</v>
      </c>
      <c r="N263" s="38">
        <v>225.63</v>
      </c>
      <c r="O263" s="40">
        <v>969.74</v>
      </c>
    </row>
    <row r="264" spans="2:15" x14ac:dyDescent="0.3">
      <c r="B264" s="39">
        <v>25.9</v>
      </c>
      <c r="C264" s="38">
        <v>225.84</v>
      </c>
      <c r="D264" s="40">
        <v>970.71</v>
      </c>
      <c r="E264" s="41" t="s">
        <v>71</v>
      </c>
      <c r="M264" s="39">
        <v>25.9</v>
      </c>
      <c r="N264" s="38">
        <v>225.84</v>
      </c>
      <c r="O264" s="40">
        <v>970.71</v>
      </c>
    </row>
    <row r="265" spans="2:15" x14ac:dyDescent="0.3">
      <c r="B265" s="39">
        <v>26</v>
      </c>
      <c r="C265" s="38">
        <v>226.05</v>
      </c>
      <c r="D265" s="40">
        <v>971.67</v>
      </c>
      <c r="E265" s="41" t="s">
        <v>71</v>
      </c>
      <c r="M265" s="39">
        <v>26</v>
      </c>
      <c r="N265" s="38">
        <v>226.05</v>
      </c>
      <c r="O265" s="40">
        <v>971.67</v>
      </c>
    </row>
    <row r="266" spans="2:15" x14ac:dyDescent="0.3">
      <c r="B266" s="39">
        <v>26.1</v>
      </c>
      <c r="C266" s="38">
        <v>226.25</v>
      </c>
      <c r="D266" s="40">
        <v>972.64</v>
      </c>
      <c r="E266" s="41" t="s">
        <v>71</v>
      </c>
      <c r="M266" s="39">
        <v>26.1</v>
      </c>
      <c r="N266" s="38">
        <v>226.25</v>
      </c>
      <c r="O266" s="40">
        <v>972.64</v>
      </c>
    </row>
    <row r="267" spans="2:15" x14ac:dyDescent="0.3">
      <c r="B267" s="39">
        <v>26.2</v>
      </c>
      <c r="C267" s="38">
        <v>226.46</v>
      </c>
      <c r="D267" s="40">
        <v>973.6</v>
      </c>
      <c r="E267" s="41" t="s">
        <v>71</v>
      </c>
      <c r="M267" s="39">
        <v>26.2</v>
      </c>
      <c r="N267" s="38">
        <v>226.46</v>
      </c>
      <c r="O267" s="40">
        <v>973.6</v>
      </c>
    </row>
    <row r="268" spans="2:15" x14ac:dyDescent="0.3">
      <c r="B268" s="39">
        <v>26.3</v>
      </c>
      <c r="C268" s="38">
        <v>226.66</v>
      </c>
      <c r="D268" s="40">
        <v>974.55</v>
      </c>
      <c r="E268" s="41" t="s">
        <v>71</v>
      </c>
      <c r="M268" s="39">
        <v>26.3</v>
      </c>
      <c r="N268" s="38">
        <v>226.66</v>
      </c>
      <c r="O268" s="40">
        <v>974.55</v>
      </c>
    </row>
    <row r="269" spans="2:15" x14ac:dyDescent="0.3">
      <c r="B269" s="39">
        <v>26.4</v>
      </c>
      <c r="C269" s="38">
        <v>226.87</v>
      </c>
      <c r="D269" s="40">
        <v>975.51</v>
      </c>
      <c r="E269" s="41" t="s">
        <v>71</v>
      </c>
      <c r="M269" s="39">
        <v>26.4</v>
      </c>
      <c r="N269" s="38">
        <v>226.87</v>
      </c>
      <c r="O269" s="40">
        <v>975.51</v>
      </c>
    </row>
    <row r="270" spans="2:15" x14ac:dyDescent="0.3">
      <c r="B270" s="39">
        <v>26.5</v>
      </c>
      <c r="C270" s="38">
        <v>227.07</v>
      </c>
      <c r="D270" s="40">
        <v>976.46</v>
      </c>
      <c r="E270" s="41" t="s">
        <v>71</v>
      </c>
      <c r="M270" s="39">
        <v>26.5</v>
      </c>
      <c r="N270" s="38">
        <v>227.07</v>
      </c>
      <c r="O270" s="40">
        <v>976.46</v>
      </c>
    </row>
    <row r="271" spans="2:15" x14ac:dyDescent="0.3">
      <c r="B271" s="39">
        <v>26.6</v>
      </c>
      <c r="C271" s="38">
        <v>227.27</v>
      </c>
      <c r="D271" s="40">
        <v>977.41</v>
      </c>
      <c r="E271" s="41" t="s">
        <v>71</v>
      </c>
      <c r="M271" s="39">
        <v>26.6</v>
      </c>
      <c r="N271" s="38">
        <v>227.27</v>
      </c>
      <c r="O271" s="40">
        <v>977.41</v>
      </c>
    </row>
    <row r="272" spans="2:15" x14ac:dyDescent="0.3">
      <c r="B272" s="39">
        <v>26.7</v>
      </c>
      <c r="C272" s="38">
        <v>227.48</v>
      </c>
      <c r="D272" s="40">
        <v>978.36</v>
      </c>
      <c r="E272" s="41" t="s">
        <v>71</v>
      </c>
      <c r="M272" s="39">
        <v>26.7</v>
      </c>
      <c r="N272" s="38">
        <v>227.48</v>
      </c>
      <c r="O272" s="40">
        <v>978.36</v>
      </c>
    </row>
    <row r="273" spans="2:15" x14ac:dyDescent="0.3">
      <c r="B273" s="39">
        <v>26.8</v>
      </c>
      <c r="C273" s="38">
        <v>227.68</v>
      </c>
      <c r="D273" s="40">
        <v>979.3</v>
      </c>
      <c r="E273" s="41" t="s">
        <v>71</v>
      </c>
      <c r="M273" s="39">
        <v>26.8</v>
      </c>
      <c r="N273" s="38">
        <v>227.68</v>
      </c>
      <c r="O273" s="40">
        <v>979.3</v>
      </c>
    </row>
    <row r="274" spans="2:15" x14ac:dyDescent="0.3">
      <c r="B274" s="39">
        <v>26.9</v>
      </c>
      <c r="C274" s="38">
        <v>227.88</v>
      </c>
      <c r="D274" s="40">
        <v>980.24</v>
      </c>
      <c r="E274" s="41" t="s">
        <v>71</v>
      </c>
      <c r="M274" s="39">
        <v>26.9</v>
      </c>
      <c r="N274" s="38">
        <v>227.88</v>
      </c>
      <c r="O274" s="40">
        <v>980.24</v>
      </c>
    </row>
    <row r="275" spans="2:15" x14ac:dyDescent="0.3">
      <c r="B275" s="39">
        <v>27</v>
      </c>
      <c r="C275" s="38">
        <v>228.08</v>
      </c>
      <c r="D275" s="40">
        <v>981.18</v>
      </c>
      <c r="E275" s="41" t="s">
        <v>71</v>
      </c>
      <c r="M275" s="39">
        <v>27</v>
      </c>
      <c r="N275" s="38">
        <v>228.08</v>
      </c>
      <c r="O275" s="40">
        <v>981.18</v>
      </c>
    </row>
    <row r="276" spans="2:15" x14ac:dyDescent="0.3">
      <c r="B276" s="39">
        <v>27.1</v>
      </c>
      <c r="C276" s="38">
        <v>228.28</v>
      </c>
      <c r="D276" s="40">
        <v>982.12</v>
      </c>
      <c r="E276" s="41" t="s">
        <v>71</v>
      </c>
      <c r="M276" s="39">
        <v>27.1</v>
      </c>
      <c r="N276" s="38">
        <v>228.28</v>
      </c>
      <c r="O276" s="40">
        <v>982.12</v>
      </c>
    </row>
    <row r="277" spans="2:15" x14ac:dyDescent="0.3">
      <c r="B277" s="39">
        <v>27.2</v>
      </c>
      <c r="C277" s="38">
        <v>228.48</v>
      </c>
      <c r="D277" s="40">
        <v>983.06</v>
      </c>
      <c r="E277" s="41" t="s">
        <v>71</v>
      </c>
      <c r="M277" s="39">
        <v>27.2</v>
      </c>
      <c r="N277" s="38">
        <v>228.48</v>
      </c>
      <c r="O277" s="40">
        <v>983.06</v>
      </c>
    </row>
    <row r="278" spans="2:15" x14ac:dyDescent="0.3">
      <c r="B278" s="39">
        <v>27.3</v>
      </c>
      <c r="C278" s="38">
        <v>228.68</v>
      </c>
      <c r="D278" s="40">
        <v>983.99</v>
      </c>
      <c r="E278" s="41" t="s">
        <v>71</v>
      </c>
      <c r="M278" s="39">
        <v>27.3</v>
      </c>
      <c r="N278" s="38">
        <v>228.68</v>
      </c>
      <c r="O278" s="40">
        <v>983.99</v>
      </c>
    </row>
    <row r="279" spans="2:15" x14ac:dyDescent="0.3">
      <c r="B279" s="39">
        <v>27.4</v>
      </c>
      <c r="C279" s="38">
        <v>228.88</v>
      </c>
      <c r="D279" s="40">
        <v>984.92</v>
      </c>
      <c r="E279" s="41" t="s">
        <v>71</v>
      </c>
      <c r="M279" s="39">
        <v>27.4</v>
      </c>
      <c r="N279" s="38">
        <v>228.88</v>
      </c>
      <c r="O279" s="40">
        <v>984.92</v>
      </c>
    </row>
    <row r="280" spans="2:15" x14ac:dyDescent="0.3">
      <c r="B280" s="39">
        <v>27.5</v>
      </c>
      <c r="C280" s="38">
        <v>229.08</v>
      </c>
      <c r="D280" s="40">
        <v>985.85</v>
      </c>
      <c r="E280" s="41" t="s">
        <v>71</v>
      </c>
      <c r="M280" s="39">
        <v>27.5</v>
      </c>
      <c r="N280" s="38">
        <v>229.08</v>
      </c>
      <c r="O280" s="40">
        <v>985.85</v>
      </c>
    </row>
    <row r="281" spans="2:15" x14ac:dyDescent="0.3">
      <c r="B281" s="39">
        <v>27.6</v>
      </c>
      <c r="C281" s="38">
        <v>229.27</v>
      </c>
      <c r="D281" s="40">
        <v>986.78</v>
      </c>
      <c r="E281" s="41" t="s">
        <v>71</v>
      </c>
      <c r="M281" s="39">
        <v>27.6</v>
      </c>
      <c r="N281" s="38">
        <v>229.27</v>
      </c>
      <c r="O281" s="40">
        <v>986.78</v>
      </c>
    </row>
    <row r="282" spans="2:15" x14ac:dyDescent="0.3">
      <c r="B282" s="39">
        <v>27.7</v>
      </c>
      <c r="C282" s="38">
        <v>229.47</v>
      </c>
      <c r="D282" s="40">
        <v>987.7</v>
      </c>
      <c r="E282" s="41" t="s">
        <v>71</v>
      </c>
      <c r="M282" s="39">
        <v>27.7</v>
      </c>
      <c r="N282" s="38">
        <v>229.47</v>
      </c>
      <c r="O282" s="40">
        <v>987.7</v>
      </c>
    </row>
    <row r="283" spans="2:15" x14ac:dyDescent="0.3">
      <c r="B283" s="39">
        <v>27.8</v>
      </c>
      <c r="C283" s="38">
        <v>229.67</v>
      </c>
      <c r="D283" s="40">
        <v>988.62</v>
      </c>
      <c r="E283" s="41" t="s">
        <v>71</v>
      </c>
      <c r="M283" s="39">
        <v>27.8</v>
      </c>
      <c r="N283" s="38">
        <v>229.67</v>
      </c>
      <c r="O283" s="40">
        <v>988.62</v>
      </c>
    </row>
    <row r="284" spans="2:15" x14ac:dyDescent="0.3">
      <c r="B284" s="39">
        <v>27.9</v>
      </c>
      <c r="C284" s="38">
        <v>229.86</v>
      </c>
      <c r="D284" s="40">
        <v>989.54</v>
      </c>
      <c r="E284" s="41" t="s">
        <v>71</v>
      </c>
      <c r="M284" s="39">
        <v>27.9</v>
      </c>
      <c r="N284" s="38">
        <v>229.86</v>
      </c>
      <c r="O284" s="40">
        <v>989.54</v>
      </c>
    </row>
    <row r="285" spans="2:15" x14ac:dyDescent="0.3">
      <c r="B285" s="39">
        <v>28</v>
      </c>
      <c r="C285" s="38">
        <v>230.06</v>
      </c>
      <c r="D285" s="40">
        <v>990.46</v>
      </c>
      <c r="E285" s="41" t="s">
        <v>71</v>
      </c>
      <c r="M285" s="39">
        <v>28</v>
      </c>
      <c r="N285" s="38">
        <v>230.06</v>
      </c>
      <c r="O285" s="40">
        <v>990.46</v>
      </c>
    </row>
    <row r="286" spans="2:15" x14ac:dyDescent="0.3">
      <c r="B286" s="39">
        <v>28.1</v>
      </c>
      <c r="C286" s="38">
        <v>230.25</v>
      </c>
      <c r="D286" s="40">
        <v>991.37</v>
      </c>
      <c r="E286" s="41" t="s">
        <v>71</v>
      </c>
      <c r="M286" s="39">
        <v>28.1</v>
      </c>
      <c r="N286" s="38">
        <v>230.25</v>
      </c>
      <c r="O286" s="40">
        <v>991.37</v>
      </c>
    </row>
    <row r="287" spans="2:15" x14ac:dyDescent="0.3">
      <c r="B287" s="39">
        <v>28.2</v>
      </c>
      <c r="C287" s="38">
        <v>230.45</v>
      </c>
      <c r="D287" s="40">
        <v>992.28</v>
      </c>
      <c r="E287" s="41" t="s">
        <v>71</v>
      </c>
      <c r="M287" s="39">
        <v>28.2</v>
      </c>
      <c r="N287" s="38">
        <v>230.45</v>
      </c>
      <c r="O287" s="40">
        <v>992.28</v>
      </c>
    </row>
    <row r="288" spans="2:15" x14ac:dyDescent="0.3">
      <c r="B288" s="39">
        <v>28.3</v>
      </c>
      <c r="C288" s="38">
        <v>230.64</v>
      </c>
      <c r="D288" s="40">
        <v>993.19</v>
      </c>
      <c r="E288" s="41" t="s">
        <v>71</v>
      </c>
      <c r="M288" s="39">
        <v>28.3</v>
      </c>
      <c r="N288" s="38">
        <v>230.64</v>
      </c>
      <c r="O288" s="40">
        <v>993.19</v>
      </c>
    </row>
    <row r="289" spans="2:15" x14ac:dyDescent="0.3">
      <c r="B289" s="39">
        <v>28.4</v>
      </c>
      <c r="C289" s="38">
        <v>230.83</v>
      </c>
      <c r="D289" s="40">
        <v>994.1</v>
      </c>
      <c r="E289" s="41" t="s">
        <v>71</v>
      </c>
      <c r="M289" s="39">
        <v>28.4</v>
      </c>
      <c r="N289" s="38">
        <v>230.83</v>
      </c>
      <c r="O289" s="40">
        <v>994.1</v>
      </c>
    </row>
    <row r="290" spans="2:15" x14ac:dyDescent="0.3">
      <c r="B290" s="39">
        <v>28.5</v>
      </c>
      <c r="C290" s="38">
        <v>231.02</v>
      </c>
      <c r="D290" s="40">
        <v>995.01</v>
      </c>
      <c r="E290" s="41" t="s">
        <v>71</v>
      </c>
      <c r="M290" s="39">
        <v>28.5</v>
      </c>
      <c r="N290" s="38">
        <v>231.02</v>
      </c>
      <c r="O290" s="40">
        <v>995.01</v>
      </c>
    </row>
    <row r="291" spans="2:15" x14ac:dyDescent="0.3">
      <c r="B291" s="39">
        <v>28.6</v>
      </c>
      <c r="C291" s="38">
        <v>231.22</v>
      </c>
      <c r="D291" s="40">
        <v>995.91</v>
      </c>
      <c r="E291" s="41" t="s">
        <v>71</v>
      </c>
      <c r="M291" s="39">
        <v>28.6</v>
      </c>
      <c r="N291" s="38">
        <v>231.22</v>
      </c>
      <c r="O291" s="40">
        <v>995.91</v>
      </c>
    </row>
    <row r="292" spans="2:15" x14ac:dyDescent="0.3">
      <c r="B292" s="39">
        <v>28.7</v>
      </c>
      <c r="C292" s="38">
        <v>231.41</v>
      </c>
      <c r="D292" s="40">
        <v>996.81</v>
      </c>
      <c r="E292" s="41" t="s">
        <v>71</v>
      </c>
      <c r="M292" s="39">
        <v>28.7</v>
      </c>
      <c r="N292" s="38">
        <v>231.41</v>
      </c>
      <c r="O292" s="40">
        <v>996.81</v>
      </c>
    </row>
    <row r="293" spans="2:15" x14ac:dyDescent="0.3">
      <c r="B293" s="39">
        <v>28.8</v>
      </c>
      <c r="C293" s="38">
        <v>231.6</v>
      </c>
      <c r="D293" s="40">
        <v>997.71</v>
      </c>
      <c r="E293" s="41" t="s">
        <v>71</v>
      </c>
      <c r="M293" s="39">
        <v>28.8</v>
      </c>
      <c r="N293" s="38">
        <v>231.6</v>
      </c>
      <c r="O293" s="40">
        <v>997.71</v>
      </c>
    </row>
    <row r="294" spans="2:15" x14ac:dyDescent="0.3">
      <c r="B294" s="39">
        <v>28.9</v>
      </c>
      <c r="C294" s="38">
        <v>231.79</v>
      </c>
      <c r="D294" s="40">
        <v>998.61</v>
      </c>
      <c r="E294" s="41" t="s">
        <v>71</v>
      </c>
      <c r="M294" s="39">
        <v>28.9</v>
      </c>
      <c r="N294" s="38">
        <v>231.79</v>
      </c>
      <c r="O294" s="40">
        <v>998.61</v>
      </c>
    </row>
    <row r="295" spans="2:15" x14ac:dyDescent="0.3">
      <c r="B295" s="39">
        <v>29</v>
      </c>
      <c r="C295" s="38">
        <v>231.98</v>
      </c>
      <c r="D295" s="40">
        <v>999.51</v>
      </c>
      <c r="E295" s="41" t="s">
        <v>71</v>
      </c>
      <c r="M295" s="39">
        <v>29</v>
      </c>
      <c r="N295" s="38">
        <v>231.98</v>
      </c>
      <c r="O295" s="40">
        <v>999.51</v>
      </c>
    </row>
    <row r="296" spans="2:15" x14ac:dyDescent="0.3">
      <c r="B296" s="39">
        <v>29.1</v>
      </c>
      <c r="C296" s="38">
        <v>232.17</v>
      </c>
      <c r="D296" s="40">
        <v>1000.4</v>
      </c>
      <c r="E296" s="41" t="s">
        <v>71</v>
      </c>
      <c r="M296" s="39">
        <v>29.1</v>
      </c>
      <c r="N296" s="38">
        <v>232.17</v>
      </c>
      <c r="O296" s="40">
        <v>1000.4</v>
      </c>
    </row>
    <row r="297" spans="2:15" x14ac:dyDescent="0.3">
      <c r="B297" s="39">
        <v>29.2</v>
      </c>
      <c r="C297" s="38">
        <v>232.36</v>
      </c>
      <c r="D297" s="40">
        <v>1001.3</v>
      </c>
      <c r="E297" s="41" t="s">
        <v>71</v>
      </c>
      <c r="M297" s="39">
        <v>29.2</v>
      </c>
      <c r="N297" s="38">
        <v>232.36</v>
      </c>
      <c r="O297" s="40">
        <v>1001.3</v>
      </c>
    </row>
    <row r="298" spans="2:15" x14ac:dyDescent="0.3">
      <c r="B298" s="39">
        <v>29.3</v>
      </c>
      <c r="C298" s="38">
        <v>232.55</v>
      </c>
      <c r="D298" s="40">
        <v>1002.2</v>
      </c>
      <c r="E298" s="41" t="s">
        <v>71</v>
      </c>
      <c r="M298" s="39">
        <v>29.3</v>
      </c>
      <c r="N298" s="38">
        <v>232.55</v>
      </c>
      <c r="O298" s="40">
        <v>1002.2</v>
      </c>
    </row>
    <row r="299" spans="2:15" x14ac:dyDescent="0.3">
      <c r="B299" s="39">
        <v>29.4</v>
      </c>
      <c r="C299" s="38">
        <v>232.74</v>
      </c>
      <c r="D299" s="40">
        <v>1003.1</v>
      </c>
      <c r="E299" s="41" t="s">
        <v>71</v>
      </c>
      <c r="M299" s="39">
        <v>29.4</v>
      </c>
      <c r="N299" s="38">
        <v>232.74</v>
      </c>
      <c r="O299" s="40">
        <v>1003.1</v>
      </c>
    </row>
    <row r="300" spans="2:15" x14ac:dyDescent="0.3">
      <c r="B300" s="39">
        <v>29.5</v>
      </c>
      <c r="C300" s="38">
        <v>232.92</v>
      </c>
      <c r="D300" s="40">
        <v>1004</v>
      </c>
      <c r="E300" s="41" t="s">
        <v>71</v>
      </c>
      <c r="M300" s="39">
        <v>29.5</v>
      </c>
      <c r="N300" s="38">
        <v>232.92</v>
      </c>
      <c r="O300" s="40">
        <v>1004</v>
      </c>
    </row>
    <row r="301" spans="2:15" x14ac:dyDescent="0.3">
      <c r="B301" s="39">
        <v>29.6</v>
      </c>
      <c r="C301" s="38">
        <v>233.11</v>
      </c>
      <c r="D301" s="40">
        <v>1004.8</v>
      </c>
      <c r="E301" s="41" t="s">
        <v>71</v>
      </c>
      <c r="M301" s="39">
        <v>29.6</v>
      </c>
      <c r="N301" s="38">
        <v>233.11</v>
      </c>
      <c r="O301" s="40">
        <v>1004.8</v>
      </c>
    </row>
    <row r="302" spans="2:15" x14ac:dyDescent="0.3">
      <c r="B302" s="39">
        <v>29.7</v>
      </c>
      <c r="C302" s="38">
        <v>233.3</v>
      </c>
      <c r="D302" s="40">
        <v>1005.7</v>
      </c>
      <c r="E302" s="41" t="s">
        <v>71</v>
      </c>
      <c r="M302" s="39">
        <v>29.7</v>
      </c>
      <c r="N302" s="38">
        <v>233.3</v>
      </c>
      <c r="O302" s="40">
        <v>1005.7</v>
      </c>
    </row>
    <row r="303" spans="2:15" x14ac:dyDescent="0.3">
      <c r="B303" s="39">
        <v>29.8</v>
      </c>
      <c r="C303" s="38">
        <v>233.48</v>
      </c>
      <c r="D303" s="40">
        <v>1006.6</v>
      </c>
      <c r="E303" s="41" t="s">
        <v>71</v>
      </c>
      <c r="M303" s="39">
        <v>29.8</v>
      </c>
      <c r="N303" s="38">
        <v>233.48</v>
      </c>
      <c r="O303" s="40">
        <v>1006.6</v>
      </c>
    </row>
    <row r="304" spans="2:15" x14ac:dyDescent="0.3">
      <c r="B304" s="39">
        <v>29.9</v>
      </c>
      <c r="C304" s="38">
        <v>233.67</v>
      </c>
      <c r="D304" s="40">
        <v>1007.5</v>
      </c>
      <c r="E304" s="41" t="s">
        <v>71</v>
      </c>
      <c r="M304" s="39">
        <v>29.9</v>
      </c>
      <c r="N304" s="38">
        <v>233.67</v>
      </c>
      <c r="O304" s="40">
        <v>1007.5</v>
      </c>
    </row>
    <row r="305" spans="2:15" x14ac:dyDescent="0.3">
      <c r="B305" s="39">
        <v>30</v>
      </c>
      <c r="C305" s="38">
        <v>233.85</v>
      </c>
      <c r="D305" s="40">
        <v>1008.3</v>
      </c>
      <c r="E305" s="41" t="s">
        <v>71</v>
      </c>
      <c r="M305" s="39">
        <v>30</v>
      </c>
      <c r="N305" s="38">
        <v>233.85</v>
      </c>
      <c r="O305" s="40">
        <v>1008.3</v>
      </c>
    </row>
    <row r="306" spans="2:15" x14ac:dyDescent="0.3">
      <c r="B306" s="39">
        <v>30.1</v>
      </c>
      <c r="C306" s="38">
        <v>234.04</v>
      </c>
      <c r="D306" s="40">
        <v>1009.2</v>
      </c>
      <c r="E306" s="41" t="s">
        <v>71</v>
      </c>
      <c r="M306" s="39">
        <v>30.1</v>
      </c>
      <c r="N306" s="38">
        <v>234.04</v>
      </c>
      <c r="O306" s="40">
        <v>1009.2</v>
      </c>
    </row>
    <row r="307" spans="2:15" x14ac:dyDescent="0.3">
      <c r="B307" s="39">
        <v>30.2</v>
      </c>
      <c r="C307" s="38">
        <v>234.22</v>
      </c>
      <c r="D307" s="40">
        <v>1010.1</v>
      </c>
      <c r="E307" s="41" t="s">
        <v>71</v>
      </c>
      <c r="M307" s="39">
        <v>30.2</v>
      </c>
      <c r="N307" s="38">
        <v>234.22</v>
      </c>
      <c r="O307" s="40">
        <v>1010.1</v>
      </c>
    </row>
    <row r="308" spans="2:15" x14ac:dyDescent="0.3">
      <c r="B308" s="39">
        <v>30.3</v>
      </c>
      <c r="C308" s="38">
        <v>234.41</v>
      </c>
      <c r="D308" s="40">
        <v>1011</v>
      </c>
      <c r="E308" s="41" t="s">
        <v>71</v>
      </c>
      <c r="M308" s="39">
        <v>30.3</v>
      </c>
      <c r="N308" s="38">
        <v>234.41</v>
      </c>
      <c r="O308" s="40">
        <v>1011</v>
      </c>
    </row>
    <row r="309" spans="2:15" x14ac:dyDescent="0.3">
      <c r="B309" s="39">
        <v>30.4</v>
      </c>
      <c r="C309" s="38">
        <v>234.59</v>
      </c>
      <c r="D309" s="40">
        <v>1011.8</v>
      </c>
      <c r="E309" s="41" t="s">
        <v>71</v>
      </c>
      <c r="M309" s="39">
        <v>30.4</v>
      </c>
      <c r="N309" s="38">
        <v>234.59</v>
      </c>
      <c r="O309" s="40">
        <v>1011.8</v>
      </c>
    </row>
    <row r="310" spans="2:15" x14ac:dyDescent="0.3">
      <c r="B310" s="39">
        <v>30.5</v>
      </c>
      <c r="C310" s="38">
        <v>234.77</v>
      </c>
      <c r="D310" s="40">
        <v>1012.7</v>
      </c>
      <c r="E310" s="41" t="s">
        <v>71</v>
      </c>
      <c r="M310" s="39">
        <v>30.5</v>
      </c>
      <c r="N310" s="38">
        <v>234.77</v>
      </c>
      <c r="O310" s="40">
        <v>1012.7</v>
      </c>
    </row>
    <row r="311" spans="2:15" x14ac:dyDescent="0.3">
      <c r="B311" s="39">
        <v>30.6</v>
      </c>
      <c r="C311" s="38">
        <v>234.95</v>
      </c>
      <c r="D311" s="40">
        <v>1013.6</v>
      </c>
      <c r="E311" s="41" t="s">
        <v>71</v>
      </c>
      <c r="M311" s="39">
        <v>30.6</v>
      </c>
      <c r="N311" s="38">
        <v>234.95</v>
      </c>
      <c r="O311" s="40">
        <v>1013.6</v>
      </c>
    </row>
    <row r="312" spans="2:15" x14ac:dyDescent="0.3">
      <c r="B312" s="39">
        <v>30.7</v>
      </c>
      <c r="C312" s="38">
        <v>235.14</v>
      </c>
      <c r="D312" s="40">
        <v>1014.4</v>
      </c>
      <c r="E312" s="41" t="s">
        <v>71</v>
      </c>
      <c r="M312" s="39">
        <v>30.7</v>
      </c>
      <c r="N312" s="38">
        <v>235.14</v>
      </c>
      <c r="O312" s="40">
        <v>1014.4</v>
      </c>
    </row>
    <row r="313" spans="2:15" x14ac:dyDescent="0.3">
      <c r="B313" s="39">
        <v>30.8</v>
      </c>
      <c r="C313" s="38">
        <v>235.32</v>
      </c>
      <c r="D313" s="40">
        <v>1015.3</v>
      </c>
      <c r="E313" s="41" t="s">
        <v>71</v>
      </c>
      <c r="M313" s="39">
        <v>30.8</v>
      </c>
      <c r="N313" s="38">
        <v>235.32</v>
      </c>
      <c r="O313" s="40">
        <v>1015.3</v>
      </c>
    </row>
    <row r="314" spans="2:15" x14ac:dyDescent="0.3">
      <c r="B314" s="39">
        <v>30.9</v>
      </c>
      <c r="C314" s="38">
        <v>235.5</v>
      </c>
      <c r="D314" s="40">
        <v>1016.1</v>
      </c>
      <c r="E314" s="41" t="s">
        <v>71</v>
      </c>
      <c r="M314" s="39">
        <v>30.9</v>
      </c>
      <c r="N314" s="38">
        <v>235.5</v>
      </c>
      <c r="O314" s="40">
        <v>1016.1</v>
      </c>
    </row>
    <row r="315" spans="2:15" x14ac:dyDescent="0.3">
      <c r="B315" s="39">
        <v>31</v>
      </c>
      <c r="C315" s="38">
        <v>235.68</v>
      </c>
      <c r="D315" s="40">
        <v>1017</v>
      </c>
      <c r="E315" s="41" t="s">
        <v>71</v>
      </c>
      <c r="M315" s="39">
        <v>31</v>
      </c>
      <c r="N315" s="38">
        <v>235.68</v>
      </c>
      <c r="O315" s="40">
        <v>1017</v>
      </c>
    </row>
    <row r="316" spans="2:15" x14ac:dyDescent="0.3">
      <c r="B316" s="39">
        <v>31.1</v>
      </c>
      <c r="C316" s="38">
        <v>235.86</v>
      </c>
      <c r="D316" s="40">
        <v>1017.8</v>
      </c>
      <c r="E316" s="41" t="s">
        <v>71</v>
      </c>
      <c r="M316" s="39">
        <v>31.1</v>
      </c>
      <c r="N316" s="38">
        <v>235.86</v>
      </c>
      <c r="O316" s="40">
        <v>1017.8</v>
      </c>
    </row>
    <row r="317" spans="2:15" x14ac:dyDescent="0.3">
      <c r="B317" s="39">
        <v>31.2</v>
      </c>
      <c r="C317" s="38">
        <v>236.04</v>
      </c>
      <c r="D317" s="40">
        <v>1018.7</v>
      </c>
      <c r="E317" s="41" t="s">
        <v>71</v>
      </c>
      <c r="M317" s="39">
        <v>31.2</v>
      </c>
      <c r="N317" s="38">
        <v>236.04</v>
      </c>
      <c r="O317" s="40">
        <v>1018.7</v>
      </c>
    </row>
    <row r="318" spans="2:15" x14ac:dyDescent="0.3">
      <c r="B318" s="39">
        <v>31.3</v>
      </c>
      <c r="C318" s="38">
        <v>236.22</v>
      </c>
      <c r="D318" s="40">
        <v>1019.5</v>
      </c>
      <c r="E318" s="41" t="s">
        <v>71</v>
      </c>
      <c r="M318" s="39">
        <v>31.3</v>
      </c>
      <c r="N318" s="38">
        <v>236.22</v>
      </c>
      <c r="O318" s="40">
        <v>1019.5</v>
      </c>
    </row>
    <row r="319" spans="2:15" x14ac:dyDescent="0.3">
      <c r="B319" s="39">
        <v>31.4</v>
      </c>
      <c r="C319" s="38">
        <v>236.4</v>
      </c>
      <c r="D319" s="40">
        <v>1020.4</v>
      </c>
      <c r="E319" s="41" t="s">
        <v>71</v>
      </c>
      <c r="M319" s="39">
        <v>31.4</v>
      </c>
      <c r="N319" s="38">
        <v>236.4</v>
      </c>
      <c r="O319" s="40">
        <v>1020.4</v>
      </c>
    </row>
    <row r="320" spans="2:15" x14ac:dyDescent="0.3">
      <c r="B320" s="39">
        <v>31.5</v>
      </c>
      <c r="C320" s="38">
        <v>236.57</v>
      </c>
      <c r="D320" s="40">
        <v>1021.2</v>
      </c>
      <c r="E320" s="41" t="s">
        <v>71</v>
      </c>
      <c r="M320" s="39">
        <v>31.5</v>
      </c>
      <c r="N320" s="38">
        <v>236.57</v>
      </c>
      <c r="O320" s="40">
        <v>1021.2</v>
      </c>
    </row>
    <row r="321" spans="2:15" x14ac:dyDescent="0.3">
      <c r="B321" s="39">
        <v>31.6</v>
      </c>
      <c r="C321" s="38">
        <v>236.75</v>
      </c>
      <c r="D321" s="40">
        <v>1022.1</v>
      </c>
      <c r="E321" s="41" t="s">
        <v>71</v>
      </c>
      <c r="M321" s="39">
        <v>31.6</v>
      </c>
      <c r="N321" s="38">
        <v>236.75</v>
      </c>
      <c r="O321" s="40">
        <v>1022.1</v>
      </c>
    </row>
    <row r="322" spans="2:15" x14ac:dyDescent="0.3">
      <c r="B322" s="39">
        <v>31.7</v>
      </c>
      <c r="C322" s="38">
        <v>236.93</v>
      </c>
      <c r="D322" s="40">
        <v>1022.9</v>
      </c>
      <c r="E322" s="41" t="s">
        <v>71</v>
      </c>
      <c r="M322" s="39">
        <v>31.7</v>
      </c>
      <c r="N322" s="38">
        <v>236.93</v>
      </c>
      <c r="O322" s="40">
        <v>1022.9</v>
      </c>
    </row>
    <row r="323" spans="2:15" x14ac:dyDescent="0.3">
      <c r="B323" s="39">
        <v>31.8</v>
      </c>
      <c r="C323" s="38">
        <v>237.11</v>
      </c>
      <c r="D323" s="40">
        <v>1023.8</v>
      </c>
      <c r="E323" s="41" t="s">
        <v>71</v>
      </c>
      <c r="M323" s="39">
        <v>31.8</v>
      </c>
      <c r="N323" s="38">
        <v>237.11</v>
      </c>
      <c r="O323" s="40">
        <v>1023.8</v>
      </c>
    </row>
    <row r="324" spans="2:15" x14ac:dyDescent="0.3">
      <c r="B324" s="39">
        <v>31.9</v>
      </c>
      <c r="C324" s="38">
        <v>237.28</v>
      </c>
      <c r="D324" s="40">
        <v>1024.5999999999999</v>
      </c>
      <c r="E324" s="41" t="s">
        <v>71</v>
      </c>
      <c r="M324" s="39">
        <v>31.9</v>
      </c>
      <c r="N324" s="38">
        <v>237.28</v>
      </c>
      <c r="O324" s="40">
        <v>1024.5999999999999</v>
      </c>
    </row>
    <row r="325" spans="2:15" x14ac:dyDescent="0.3">
      <c r="B325" s="39">
        <v>32</v>
      </c>
      <c r="C325" s="38">
        <v>237.46</v>
      </c>
      <c r="D325" s="40">
        <v>1025.4000000000001</v>
      </c>
      <c r="E325" s="41" t="s">
        <v>71</v>
      </c>
      <c r="M325" s="39">
        <v>32</v>
      </c>
      <c r="N325" s="38">
        <v>237.46</v>
      </c>
      <c r="O325" s="40">
        <v>1025.4000000000001</v>
      </c>
    </row>
    <row r="326" spans="2:15" x14ac:dyDescent="0.3">
      <c r="B326" s="39">
        <v>32.1</v>
      </c>
      <c r="C326" s="38">
        <v>237.64</v>
      </c>
      <c r="D326" s="40">
        <v>1026.3</v>
      </c>
      <c r="E326" s="41" t="s">
        <v>71</v>
      </c>
      <c r="M326" s="39">
        <v>32.1</v>
      </c>
      <c r="N326" s="38">
        <v>237.64</v>
      </c>
      <c r="O326" s="40">
        <v>1026.3</v>
      </c>
    </row>
    <row r="327" spans="2:15" x14ac:dyDescent="0.3">
      <c r="B327" s="39">
        <v>32.200000000000003</v>
      </c>
      <c r="C327" s="38">
        <v>237.81</v>
      </c>
      <c r="D327" s="40">
        <v>1027.0999999999999</v>
      </c>
      <c r="E327" s="41" t="s">
        <v>71</v>
      </c>
      <c r="M327" s="39">
        <v>32.200000000000003</v>
      </c>
      <c r="N327" s="38">
        <v>237.81</v>
      </c>
      <c r="O327" s="40">
        <v>1027.0999999999999</v>
      </c>
    </row>
    <row r="328" spans="2:15" x14ac:dyDescent="0.3">
      <c r="B328" s="39">
        <v>32.299999999999997</v>
      </c>
      <c r="C328" s="38">
        <v>237.99</v>
      </c>
      <c r="D328" s="40">
        <v>1027.9000000000001</v>
      </c>
      <c r="E328" s="41" t="s">
        <v>71</v>
      </c>
      <c r="M328" s="39">
        <v>32.299999999999997</v>
      </c>
      <c r="N328" s="38">
        <v>237.99</v>
      </c>
      <c r="O328" s="40">
        <v>1027.9000000000001</v>
      </c>
    </row>
    <row r="329" spans="2:15" x14ac:dyDescent="0.3">
      <c r="B329" s="39">
        <v>32.4</v>
      </c>
      <c r="C329" s="38">
        <v>238.16</v>
      </c>
      <c r="D329" s="40">
        <v>1028.8</v>
      </c>
      <c r="E329" s="41" t="s">
        <v>71</v>
      </c>
      <c r="M329" s="39">
        <v>32.4</v>
      </c>
      <c r="N329" s="38">
        <v>238.16</v>
      </c>
      <c r="O329" s="40">
        <v>1028.8</v>
      </c>
    </row>
    <row r="330" spans="2:15" x14ac:dyDescent="0.3">
      <c r="B330" s="39">
        <v>32.5</v>
      </c>
      <c r="C330" s="38">
        <v>238.33</v>
      </c>
      <c r="D330" s="40">
        <v>1029.5999999999999</v>
      </c>
      <c r="E330" s="41" t="s">
        <v>71</v>
      </c>
      <c r="M330" s="39">
        <v>32.5</v>
      </c>
      <c r="N330" s="38">
        <v>238.33</v>
      </c>
      <c r="O330" s="40">
        <v>1029.5999999999999</v>
      </c>
    </row>
    <row r="331" spans="2:15" x14ac:dyDescent="0.3">
      <c r="B331" s="39">
        <v>32.6</v>
      </c>
      <c r="C331" s="38">
        <v>238.51</v>
      </c>
      <c r="D331" s="40">
        <v>1030.4000000000001</v>
      </c>
      <c r="E331" s="41" t="s">
        <v>71</v>
      </c>
      <c r="M331" s="39">
        <v>32.6</v>
      </c>
      <c r="N331" s="38">
        <v>238.51</v>
      </c>
      <c r="O331" s="40">
        <v>1030.4000000000001</v>
      </c>
    </row>
    <row r="332" spans="2:15" x14ac:dyDescent="0.3">
      <c r="B332" s="39">
        <v>32.700000000000003</v>
      </c>
      <c r="C332" s="38">
        <v>238.68</v>
      </c>
      <c r="D332" s="40">
        <v>1031.3</v>
      </c>
      <c r="E332" s="41" t="s">
        <v>71</v>
      </c>
      <c r="M332" s="39">
        <v>32.700000000000003</v>
      </c>
      <c r="N332" s="38">
        <v>238.68</v>
      </c>
      <c r="O332" s="40">
        <v>1031.3</v>
      </c>
    </row>
    <row r="333" spans="2:15" x14ac:dyDescent="0.3">
      <c r="B333" s="39">
        <v>32.799999999999997</v>
      </c>
      <c r="C333" s="38">
        <v>238.85</v>
      </c>
      <c r="D333" s="40">
        <v>1032.0999999999999</v>
      </c>
      <c r="E333" s="41" t="s">
        <v>71</v>
      </c>
      <c r="M333" s="39">
        <v>32.799999999999997</v>
      </c>
      <c r="N333" s="38">
        <v>238.85</v>
      </c>
      <c r="O333" s="40">
        <v>1032.0999999999999</v>
      </c>
    </row>
    <row r="334" spans="2:15" x14ac:dyDescent="0.3">
      <c r="B334" s="39">
        <v>32.9</v>
      </c>
      <c r="C334" s="38">
        <v>239.03</v>
      </c>
      <c r="D334" s="40">
        <v>1032.9000000000001</v>
      </c>
      <c r="E334" s="41" t="s">
        <v>71</v>
      </c>
      <c r="M334" s="39">
        <v>32.9</v>
      </c>
      <c r="N334" s="38">
        <v>239.03</v>
      </c>
      <c r="O334" s="40">
        <v>1032.9000000000001</v>
      </c>
    </row>
    <row r="335" spans="2:15" x14ac:dyDescent="0.3">
      <c r="B335" s="39">
        <v>33</v>
      </c>
      <c r="C335" s="38">
        <v>239.2</v>
      </c>
      <c r="D335" s="40">
        <v>1033.7</v>
      </c>
      <c r="E335" s="41" t="s">
        <v>71</v>
      </c>
      <c r="M335" s="39">
        <v>33</v>
      </c>
      <c r="N335" s="38">
        <v>239.2</v>
      </c>
      <c r="O335" s="40">
        <v>1033.7</v>
      </c>
    </row>
    <row r="336" spans="2:15" x14ac:dyDescent="0.3">
      <c r="B336" s="39">
        <v>33.1</v>
      </c>
      <c r="C336" s="38">
        <v>239.37</v>
      </c>
      <c r="D336" s="40">
        <v>1034.5</v>
      </c>
      <c r="E336" s="41" t="s">
        <v>71</v>
      </c>
      <c r="M336" s="39">
        <v>33.1</v>
      </c>
      <c r="N336" s="38">
        <v>239.37</v>
      </c>
      <c r="O336" s="40">
        <v>1034.5</v>
      </c>
    </row>
    <row r="337" spans="2:15" x14ac:dyDescent="0.3">
      <c r="B337" s="39">
        <v>33.200000000000003</v>
      </c>
      <c r="C337" s="38">
        <v>239.54</v>
      </c>
      <c r="D337" s="40">
        <v>1035.4000000000001</v>
      </c>
      <c r="E337" s="41" t="s">
        <v>71</v>
      </c>
      <c r="M337" s="39">
        <v>33.200000000000003</v>
      </c>
      <c r="N337" s="38">
        <v>239.54</v>
      </c>
      <c r="O337" s="40">
        <v>1035.4000000000001</v>
      </c>
    </row>
    <row r="338" spans="2:15" x14ac:dyDescent="0.3">
      <c r="B338" s="39">
        <v>33.299999999999997</v>
      </c>
      <c r="C338" s="38">
        <v>239.71</v>
      </c>
      <c r="D338" s="40">
        <v>1036.2</v>
      </c>
      <c r="E338" s="41" t="s">
        <v>71</v>
      </c>
      <c r="M338" s="39">
        <v>33.299999999999997</v>
      </c>
      <c r="N338" s="38">
        <v>239.71</v>
      </c>
      <c r="O338" s="40">
        <v>1036.2</v>
      </c>
    </row>
    <row r="339" spans="2:15" x14ac:dyDescent="0.3">
      <c r="B339" s="39">
        <v>33.4</v>
      </c>
      <c r="C339" s="38">
        <v>239.88</v>
      </c>
      <c r="D339" s="40">
        <v>1037</v>
      </c>
      <c r="E339" s="41" t="s">
        <v>71</v>
      </c>
      <c r="M339" s="39">
        <v>33.4</v>
      </c>
      <c r="N339" s="38">
        <v>239.88</v>
      </c>
      <c r="O339" s="40">
        <v>1037</v>
      </c>
    </row>
    <row r="340" spans="2:15" x14ac:dyDescent="0.3">
      <c r="B340" s="39">
        <v>33.5</v>
      </c>
      <c r="C340" s="38">
        <v>240.05</v>
      </c>
      <c r="D340" s="40">
        <v>1037.8</v>
      </c>
      <c r="E340" s="41" t="s">
        <v>71</v>
      </c>
      <c r="M340" s="39">
        <v>33.5</v>
      </c>
      <c r="N340" s="38">
        <v>240.05</v>
      </c>
      <c r="O340" s="40">
        <v>1037.8</v>
      </c>
    </row>
    <row r="341" spans="2:15" x14ac:dyDescent="0.3">
      <c r="B341" s="39">
        <v>33.6</v>
      </c>
      <c r="C341" s="38">
        <v>240.22</v>
      </c>
      <c r="D341" s="40">
        <v>1038.5999999999999</v>
      </c>
      <c r="E341" s="41" t="s">
        <v>71</v>
      </c>
      <c r="M341" s="39">
        <v>33.6</v>
      </c>
      <c r="N341" s="38">
        <v>240.22</v>
      </c>
      <c r="O341" s="40">
        <v>1038.5999999999999</v>
      </c>
    </row>
    <row r="342" spans="2:15" x14ac:dyDescent="0.3">
      <c r="B342" s="39">
        <v>33.700000000000003</v>
      </c>
      <c r="C342" s="38">
        <v>240.39</v>
      </c>
      <c r="D342" s="40">
        <v>1039.4000000000001</v>
      </c>
      <c r="E342" s="41" t="s">
        <v>71</v>
      </c>
      <c r="M342" s="39">
        <v>33.700000000000003</v>
      </c>
      <c r="N342" s="38">
        <v>240.39</v>
      </c>
      <c r="O342" s="40">
        <v>1039.4000000000001</v>
      </c>
    </row>
    <row r="343" spans="2:15" x14ac:dyDescent="0.3">
      <c r="B343" s="39">
        <v>33.799999999999997</v>
      </c>
      <c r="C343" s="38">
        <v>240.56</v>
      </c>
      <c r="D343" s="40">
        <v>1040.2</v>
      </c>
      <c r="E343" s="41" t="s">
        <v>71</v>
      </c>
      <c r="M343" s="39">
        <v>33.799999999999997</v>
      </c>
      <c r="N343" s="38">
        <v>240.56</v>
      </c>
      <c r="O343" s="40">
        <v>1040.2</v>
      </c>
    </row>
    <row r="344" spans="2:15" x14ac:dyDescent="0.3">
      <c r="B344" s="39">
        <v>33.9</v>
      </c>
      <c r="C344" s="38">
        <v>240.73</v>
      </c>
      <c r="D344" s="40">
        <v>1041</v>
      </c>
      <c r="E344" s="41" t="s">
        <v>71</v>
      </c>
      <c r="M344" s="39">
        <v>33.9</v>
      </c>
      <c r="N344" s="38">
        <v>240.73</v>
      </c>
      <c r="O344" s="40">
        <v>1041</v>
      </c>
    </row>
    <row r="345" spans="2:15" x14ac:dyDescent="0.3">
      <c r="B345" s="39">
        <v>34</v>
      </c>
      <c r="C345" s="38">
        <v>240.9</v>
      </c>
      <c r="D345" s="40">
        <v>1041.8</v>
      </c>
      <c r="E345" s="41" t="s">
        <v>71</v>
      </c>
      <c r="M345" s="39">
        <v>34</v>
      </c>
      <c r="N345" s="38">
        <v>240.9</v>
      </c>
      <c r="O345" s="40">
        <v>1041.8</v>
      </c>
    </row>
    <row r="346" spans="2:15" x14ac:dyDescent="0.3">
      <c r="B346" s="39">
        <v>34.1</v>
      </c>
      <c r="C346" s="38">
        <v>241.06</v>
      </c>
      <c r="D346" s="40">
        <v>1042.5999999999999</v>
      </c>
      <c r="E346" s="41" t="s">
        <v>71</v>
      </c>
      <c r="M346" s="39">
        <v>34.1</v>
      </c>
      <c r="N346" s="38">
        <v>241.06</v>
      </c>
      <c r="O346" s="40">
        <v>1042.5999999999999</v>
      </c>
    </row>
    <row r="347" spans="2:15" x14ac:dyDescent="0.3">
      <c r="B347" s="39">
        <v>34.200000000000003</v>
      </c>
      <c r="C347" s="38">
        <v>241.23</v>
      </c>
      <c r="D347" s="40">
        <v>1043.4000000000001</v>
      </c>
      <c r="E347" s="41" t="s">
        <v>71</v>
      </c>
      <c r="M347" s="39">
        <v>34.200000000000003</v>
      </c>
      <c r="N347" s="38">
        <v>241.23</v>
      </c>
      <c r="O347" s="40">
        <v>1043.4000000000001</v>
      </c>
    </row>
    <row r="348" spans="2:15" x14ac:dyDescent="0.3">
      <c r="B348" s="39">
        <v>34.299999999999997</v>
      </c>
      <c r="C348" s="38">
        <v>241.4</v>
      </c>
      <c r="D348" s="40">
        <v>1044.2</v>
      </c>
      <c r="E348" s="41" t="s">
        <v>71</v>
      </c>
      <c r="M348" s="39">
        <v>34.299999999999997</v>
      </c>
      <c r="N348" s="38">
        <v>241.4</v>
      </c>
      <c r="O348" s="40">
        <v>1044.2</v>
      </c>
    </row>
    <row r="349" spans="2:15" x14ac:dyDescent="0.3">
      <c r="B349" s="39">
        <v>34.4</v>
      </c>
      <c r="C349" s="38">
        <v>241.57</v>
      </c>
      <c r="D349" s="40">
        <v>1045</v>
      </c>
      <c r="E349" s="41" t="s">
        <v>71</v>
      </c>
      <c r="M349" s="39">
        <v>34.4</v>
      </c>
      <c r="N349" s="38">
        <v>241.57</v>
      </c>
      <c r="O349" s="40">
        <v>1045</v>
      </c>
    </row>
    <row r="350" spans="2:15" x14ac:dyDescent="0.3">
      <c r="B350" s="39">
        <v>34.5</v>
      </c>
      <c r="C350" s="38">
        <v>241.73</v>
      </c>
      <c r="D350" s="40">
        <v>1045.8</v>
      </c>
      <c r="E350" s="41" t="s">
        <v>71</v>
      </c>
      <c r="M350" s="39">
        <v>34.5</v>
      </c>
      <c r="N350" s="38">
        <v>241.73</v>
      </c>
      <c r="O350" s="40">
        <v>1045.8</v>
      </c>
    </row>
    <row r="351" spans="2:15" x14ac:dyDescent="0.3">
      <c r="B351" s="39">
        <v>34.6</v>
      </c>
      <c r="C351" s="38">
        <v>241.9</v>
      </c>
      <c r="D351" s="40">
        <v>1046.5999999999999</v>
      </c>
      <c r="E351" s="41" t="s">
        <v>71</v>
      </c>
      <c r="M351" s="39">
        <v>34.6</v>
      </c>
      <c r="N351" s="38">
        <v>241.9</v>
      </c>
      <c r="O351" s="40">
        <v>1046.5999999999999</v>
      </c>
    </row>
    <row r="352" spans="2:15" x14ac:dyDescent="0.3">
      <c r="B352" s="39">
        <v>34.700000000000003</v>
      </c>
      <c r="C352" s="38">
        <v>242.06</v>
      </c>
      <c r="D352" s="40">
        <v>1047.4000000000001</v>
      </c>
      <c r="E352" s="41" t="s">
        <v>71</v>
      </c>
      <c r="M352" s="39">
        <v>34.700000000000003</v>
      </c>
      <c r="N352" s="38">
        <v>242.06</v>
      </c>
      <c r="O352" s="40">
        <v>1047.4000000000001</v>
      </c>
    </row>
    <row r="353" spans="2:15" x14ac:dyDescent="0.3">
      <c r="B353" s="39">
        <v>34.799999999999997</v>
      </c>
      <c r="C353" s="38">
        <v>242.23</v>
      </c>
      <c r="D353" s="40">
        <v>1048.2</v>
      </c>
      <c r="E353" s="41" t="s">
        <v>71</v>
      </c>
      <c r="M353" s="39">
        <v>34.799999999999997</v>
      </c>
      <c r="N353" s="38">
        <v>242.23</v>
      </c>
      <c r="O353" s="40">
        <v>1048.2</v>
      </c>
    </row>
    <row r="354" spans="2:15" x14ac:dyDescent="0.3">
      <c r="B354" s="39">
        <v>34.9</v>
      </c>
      <c r="C354" s="38">
        <v>242.39</v>
      </c>
      <c r="D354" s="40">
        <v>1049</v>
      </c>
      <c r="E354" s="41" t="s">
        <v>71</v>
      </c>
      <c r="M354" s="39">
        <v>34.9</v>
      </c>
      <c r="N354" s="38">
        <v>242.39</v>
      </c>
      <c r="O354" s="40">
        <v>1049</v>
      </c>
    </row>
    <row r="355" spans="2:15" x14ac:dyDescent="0.3">
      <c r="B355" s="39">
        <v>35</v>
      </c>
      <c r="C355" s="38">
        <v>242.56</v>
      </c>
      <c r="D355" s="40">
        <v>1049.8</v>
      </c>
      <c r="E355" s="41" t="s">
        <v>71</v>
      </c>
      <c r="M355" s="39">
        <v>35</v>
      </c>
      <c r="N355" s="38">
        <v>242.56</v>
      </c>
      <c r="O355" s="40">
        <v>1049.8</v>
      </c>
    </row>
    <row r="356" spans="2:15" x14ac:dyDescent="0.3">
      <c r="B356" s="39">
        <v>35.1</v>
      </c>
      <c r="C356" s="38">
        <v>242.72</v>
      </c>
      <c r="D356" s="40">
        <v>1050.5999999999999</v>
      </c>
      <c r="E356" s="41" t="s">
        <v>71</v>
      </c>
      <c r="M356" s="39">
        <v>35.1</v>
      </c>
      <c r="N356" s="38">
        <v>242.72</v>
      </c>
      <c r="O356" s="40">
        <v>1050.5999999999999</v>
      </c>
    </row>
    <row r="357" spans="2:15" x14ac:dyDescent="0.3">
      <c r="B357" s="39">
        <v>35.200000000000003</v>
      </c>
      <c r="C357" s="38">
        <v>242.89</v>
      </c>
      <c r="D357" s="40">
        <v>1051.4000000000001</v>
      </c>
      <c r="E357" s="41" t="s">
        <v>71</v>
      </c>
      <c r="M357" s="39">
        <v>35.200000000000003</v>
      </c>
      <c r="N357" s="38">
        <v>242.89</v>
      </c>
      <c r="O357" s="40">
        <v>1051.4000000000001</v>
      </c>
    </row>
    <row r="358" spans="2:15" x14ac:dyDescent="0.3">
      <c r="B358" s="39">
        <v>35.299999999999997</v>
      </c>
      <c r="C358" s="38">
        <v>243.05</v>
      </c>
      <c r="D358" s="40">
        <v>1052.2</v>
      </c>
      <c r="E358" s="41" t="s">
        <v>71</v>
      </c>
      <c r="M358" s="39">
        <v>35.299999999999997</v>
      </c>
      <c r="N358" s="38">
        <v>243.05</v>
      </c>
      <c r="O358" s="40">
        <v>1052.2</v>
      </c>
    </row>
    <row r="359" spans="2:15" x14ac:dyDescent="0.3">
      <c r="B359" s="39">
        <v>35.4</v>
      </c>
      <c r="C359" s="38">
        <v>243.21</v>
      </c>
      <c r="D359" s="40">
        <v>1052.9000000000001</v>
      </c>
      <c r="E359" s="41" t="s">
        <v>71</v>
      </c>
      <c r="M359" s="39">
        <v>35.4</v>
      </c>
      <c r="N359" s="38">
        <v>243.21</v>
      </c>
      <c r="O359" s="40">
        <v>1052.9000000000001</v>
      </c>
    </row>
    <row r="360" spans="2:15" x14ac:dyDescent="0.3">
      <c r="B360" s="39">
        <v>35.5</v>
      </c>
      <c r="C360" s="38">
        <v>243.37</v>
      </c>
      <c r="D360" s="40">
        <v>1053.7</v>
      </c>
      <c r="E360" s="41" t="s">
        <v>71</v>
      </c>
      <c r="M360" s="39">
        <v>35.5</v>
      </c>
      <c r="N360" s="38">
        <v>243.37</v>
      </c>
      <c r="O360" s="40">
        <v>1053.7</v>
      </c>
    </row>
    <row r="361" spans="2:15" x14ac:dyDescent="0.3">
      <c r="B361" s="39">
        <v>35.6</v>
      </c>
      <c r="C361" s="38">
        <v>243.54</v>
      </c>
      <c r="D361" s="40">
        <v>1054.5</v>
      </c>
      <c r="E361" s="41" t="s">
        <v>71</v>
      </c>
      <c r="M361" s="39">
        <v>35.6</v>
      </c>
      <c r="N361" s="38">
        <v>243.54</v>
      </c>
      <c r="O361" s="40">
        <v>1054.5</v>
      </c>
    </row>
    <row r="362" spans="2:15" x14ac:dyDescent="0.3">
      <c r="B362" s="39">
        <v>35.700000000000003</v>
      </c>
      <c r="C362" s="38">
        <v>243.7</v>
      </c>
      <c r="D362" s="40">
        <v>1055.3</v>
      </c>
      <c r="E362" s="41" t="s">
        <v>71</v>
      </c>
      <c r="M362" s="39">
        <v>35.700000000000003</v>
      </c>
      <c r="N362" s="38">
        <v>243.7</v>
      </c>
      <c r="O362" s="40">
        <v>1055.3</v>
      </c>
    </row>
    <row r="363" spans="2:15" x14ac:dyDescent="0.3">
      <c r="B363" s="39">
        <v>35.799999999999997</v>
      </c>
      <c r="C363" s="38">
        <v>243.86</v>
      </c>
      <c r="D363" s="40">
        <v>1056.0999999999999</v>
      </c>
      <c r="E363" s="41" t="s">
        <v>71</v>
      </c>
      <c r="M363" s="39">
        <v>35.799999999999997</v>
      </c>
      <c r="N363" s="38">
        <v>243.86</v>
      </c>
      <c r="O363" s="40">
        <v>1056.0999999999999</v>
      </c>
    </row>
    <row r="364" spans="2:15" x14ac:dyDescent="0.3">
      <c r="B364" s="39">
        <v>35.9</v>
      </c>
      <c r="C364" s="38">
        <v>244.02</v>
      </c>
      <c r="D364" s="40">
        <v>1056.8</v>
      </c>
      <c r="E364" s="41" t="s">
        <v>71</v>
      </c>
      <c r="M364" s="39">
        <v>35.9</v>
      </c>
      <c r="N364" s="38">
        <v>244.02</v>
      </c>
      <c r="O364" s="40">
        <v>1056.8</v>
      </c>
    </row>
    <row r="365" spans="2:15" x14ac:dyDescent="0.3">
      <c r="B365" s="39">
        <v>36</v>
      </c>
      <c r="C365" s="38">
        <v>244.18</v>
      </c>
      <c r="D365" s="40">
        <v>1057.5999999999999</v>
      </c>
      <c r="E365" s="41" t="s">
        <v>71</v>
      </c>
      <c r="M365" s="39">
        <v>36</v>
      </c>
      <c r="N365" s="38">
        <v>244.18</v>
      </c>
      <c r="O365" s="40">
        <v>1057.5999999999999</v>
      </c>
    </row>
    <row r="366" spans="2:15" x14ac:dyDescent="0.3">
      <c r="B366" s="39">
        <v>36.1</v>
      </c>
      <c r="C366" s="38">
        <v>244.34</v>
      </c>
      <c r="D366" s="40">
        <v>1058.4000000000001</v>
      </c>
      <c r="E366" s="41" t="s">
        <v>71</v>
      </c>
      <c r="M366" s="39">
        <v>36.1</v>
      </c>
      <c r="N366" s="38">
        <v>244.34</v>
      </c>
      <c r="O366" s="40">
        <v>1058.4000000000001</v>
      </c>
    </row>
    <row r="367" spans="2:15" x14ac:dyDescent="0.3">
      <c r="B367" s="39">
        <v>36.200000000000003</v>
      </c>
      <c r="C367" s="38">
        <v>244.5</v>
      </c>
      <c r="D367" s="40">
        <v>1059.2</v>
      </c>
      <c r="E367" s="41" t="s">
        <v>71</v>
      </c>
      <c r="M367" s="39">
        <v>36.200000000000003</v>
      </c>
      <c r="N367" s="38">
        <v>244.5</v>
      </c>
      <c r="O367" s="40">
        <v>1059.2</v>
      </c>
    </row>
    <row r="368" spans="2:15" x14ac:dyDescent="0.3">
      <c r="B368" s="39">
        <v>36.299999999999997</v>
      </c>
      <c r="C368" s="38">
        <v>244.66</v>
      </c>
      <c r="D368" s="40">
        <v>1059.9000000000001</v>
      </c>
      <c r="E368" s="41" t="s">
        <v>71</v>
      </c>
      <c r="M368" s="39">
        <v>36.299999999999997</v>
      </c>
      <c r="N368" s="38">
        <v>244.66</v>
      </c>
      <c r="O368" s="40">
        <v>1059.9000000000001</v>
      </c>
    </row>
    <row r="369" spans="2:15" x14ac:dyDescent="0.3">
      <c r="B369" s="39">
        <v>36.4</v>
      </c>
      <c r="C369" s="38">
        <v>244.82</v>
      </c>
      <c r="D369" s="40">
        <v>1060.7</v>
      </c>
      <c r="E369" s="41" t="s">
        <v>71</v>
      </c>
      <c r="M369" s="39">
        <v>36.4</v>
      </c>
      <c r="N369" s="38">
        <v>244.82</v>
      </c>
      <c r="O369" s="40">
        <v>1060.7</v>
      </c>
    </row>
    <row r="370" spans="2:15" x14ac:dyDescent="0.3">
      <c r="B370" s="39">
        <v>36.5</v>
      </c>
      <c r="C370" s="38">
        <v>244.98</v>
      </c>
      <c r="D370" s="40">
        <v>1061.5</v>
      </c>
      <c r="E370" s="41" t="s">
        <v>71</v>
      </c>
      <c r="M370" s="39">
        <v>36.5</v>
      </c>
      <c r="N370" s="38">
        <v>244.98</v>
      </c>
      <c r="O370" s="40">
        <v>1061.5</v>
      </c>
    </row>
    <row r="371" spans="2:15" x14ac:dyDescent="0.3">
      <c r="B371" s="39">
        <v>36.6</v>
      </c>
      <c r="C371" s="38">
        <v>245.14</v>
      </c>
      <c r="D371" s="40">
        <v>1062.2</v>
      </c>
      <c r="E371" s="41" t="s">
        <v>71</v>
      </c>
      <c r="M371" s="39">
        <v>36.6</v>
      </c>
      <c r="N371" s="38">
        <v>245.14</v>
      </c>
      <c r="O371" s="40">
        <v>1062.2</v>
      </c>
    </row>
    <row r="372" spans="2:15" x14ac:dyDescent="0.3">
      <c r="B372" s="39">
        <v>36.700000000000003</v>
      </c>
      <c r="C372" s="38">
        <v>245.3</v>
      </c>
      <c r="D372" s="40">
        <v>1063</v>
      </c>
      <c r="E372" s="41" t="s">
        <v>71</v>
      </c>
      <c r="M372" s="39">
        <v>36.700000000000003</v>
      </c>
      <c r="N372" s="38">
        <v>245.3</v>
      </c>
      <c r="O372" s="40">
        <v>1063</v>
      </c>
    </row>
    <row r="373" spans="2:15" x14ac:dyDescent="0.3">
      <c r="B373" s="39">
        <v>36.799999999999997</v>
      </c>
      <c r="C373" s="38">
        <v>245.46</v>
      </c>
      <c r="D373" s="40">
        <v>1063.8</v>
      </c>
      <c r="E373" s="41" t="s">
        <v>71</v>
      </c>
      <c r="M373" s="39">
        <v>36.799999999999997</v>
      </c>
      <c r="N373" s="38">
        <v>245.46</v>
      </c>
      <c r="O373" s="40">
        <v>1063.8</v>
      </c>
    </row>
    <row r="374" spans="2:15" x14ac:dyDescent="0.3">
      <c r="B374" s="39">
        <v>36.9</v>
      </c>
      <c r="C374" s="38">
        <v>245.61</v>
      </c>
      <c r="D374" s="40">
        <v>1064.5</v>
      </c>
      <c r="E374" s="41" t="s">
        <v>71</v>
      </c>
      <c r="M374" s="39">
        <v>36.9</v>
      </c>
      <c r="N374" s="38">
        <v>245.61</v>
      </c>
      <c r="O374" s="40">
        <v>1064.5</v>
      </c>
    </row>
    <row r="375" spans="2:15" x14ac:dyDescent="0.3">
      <c r="B375" s="39">
        <v>37</v>
      </c>
      <c r="C375" s="38">
        <v>245.77</v>
      </c>
      <c r="D375" s="40">
        <v>1065.3</v>
      </c>
      <c r="E375" s="41" t="s">
        <v>71</v>
      </c>
      <c r="M375" s="39">
        <v>37</v>
      </c>
      <c r="N375" s="38">
        <v>245.77</v>
      </c>
      <c r="O375" s="40">
        <v>1065.3</v>
      </c>
    </row>
    <row r="376" spans="2:15" x14ac:dyDescent="0.3">
      <c r="B376" s="39">
        <v>37.1</v>
      </c>
      <c r="C376" s="38">
        <v>245.93</v>
      </c>
      <c r="D376" s="40">
        <v>1066</v>
      </c>
      <c r="E376" s="41" t="s">
        <v>71</v>
      </c>
      <c r="M376" s="39">
        <v>37.1</v>
      </c>
      <c r="N376" s="38">
        <v>245.93</v>
      </c>
      <c r="O376" s="40">
        <v>1066</v>
      </c>
    </row>
    <row r="377" spans="2:15" x14ac:dyDescent="0.3">
      <c r="B377" s="39">
        <v>37.200000000000003</v>
      </c>
      <c r="C377" s="38">
        <v>246.09</v>
      </c>
      <c r="D377" s="40">
        <v>1066.8</v>
      </c>
      <c r="E377" s="41" t="s">
        <v>71</v>
      </c>
      <c r="M377" s="39">
        <v>37.200000000000003</v>
      </c>
      <c r="N377" s="38">
        <v>246.09</v>
      </c>
      <c r="O377" s="40">
        <v>1066.8</v>
      </c>
    </row>
    <row r="378" spans="2:15" x14ac:dyDescent="0.3">
      <c r="B378" s="39">
        <v>37.299999999999997</v>
      </c>
      <c r="C378" s="38">
        <v>246.24</v>
      </c>
      <c r="D378" s="40">
        <v>1067.5</v>
      </c>
      <c r="E378" s="41" t="s">
        <v>71</v>
      </c>
      <c r="M378" s="39">
        <v>37.299999999999997</v>
      </c>
      <c r="N378" s="38">
        <v>246.24</v>
      </c>
      <c r="O378" s="40">
        <v>1067.5</v>
      </c>
    </row>
    <row r="379" spans="2:15" x14ac:dyDescent="0.3">
      <c r="B379" s="39">
        <v>37.4</v>
      </c>
      <c r="C379" s="38">
        <v>246.4</v>
      </c>
      <c r="D379" s="40">
        <v>1068.3</v>
      </c>
      <c r="E379" s="41" t="s">
        <v>71</v>
      </c>
      <c r="M379" s="39">
        <v>37.4</v>
      </c>
      <c r="N379" s="38">
        <v>246.4</v>
      </c>
      <c r="O379" s="40">
        <v>1068.3</v>
      </c>
    </row>
    <row r="380" spans="2:15" x14ac:dyDescent="0.3">
      <c r="B380" s="39">
        <v>37.5</v>
      </c>
      <c r="C380" s="38">
        <v>246.56</v>
      </c>
      <c r="D380" s="40">
        <v>1069.0999999999999</v>
      </c>
      <c r="E380" s="41" t="s">
        <v>71</v>
      </c>
      <c r="M380" s="39">
        <v>37.5</v>
      </c>
      <c r="N380" s="38">
        <v>246.56</v>
      </c>
      <c r="O380" s="40">
        <v>1069.0999999999999</v>
      </c>
    </row>
    <row r="381" spans="2:15" x14ac:dyDescent="0.3">
      <c r="B381" s="39">
        <v>37.6</v>
      </c>
      <c r="C381" s="38">
        <v>246.71</v>
      </c>
      <c r="D381" s="40">
        <v>1069.8</v>
      </c>
      <c r="E381" s="41" t="s">
        <v>71</v>
      </c>
      <c r="M381" s="39">
        <v>37.6</v>
      </c>
      <c r="N381" s="38">
        <v>246.71</v>
      </c>
      <c r="O381" s="40">
        <v>1069.8</v>
      </c>
    </row>
    <row r="382" spans="2:15" x14ac:dyDescent="0.3">
      <c r="B382" s="39">
        <v>37.700000000000003</v>
      </c>
      <c r="C382" s="38">
        <v>246.87</v>
      </c>
      <c r="D382" s="40">
        <v>1070.5999999999999</v>
      </c>
      <c r="E382" s="41" t="s">
        <v>71</v>
      </c>
      <c r="M382" s="39">
        <v>37.700000000000003</v>
      </c>
      <c r="N382" s="38">
        <v>246.87</v>
      </c>
      <c r="O382" s="40">
        <v>1070.5999999999999</v>
      </c>
    </row>
    <row r="383" spans="2:15" x14ac:dyDescent="0.3">
      <c r="B383" s="39">
        <v>37.799999999999997</v>
      </c>
      <c r="C383" s="38">
        <v>247.02</v>
      </c>
      <c r="D383" s="40">
        <v>1071.3</v>
      </c>
      <c r="E383" s="41" t="s">
        <v>71</v>
      </c>
      <c r="M383" s="39">
        <v>37.799999999999997</v>
      </c>
      <c r="N383" s="38">
        <v>247.02</v>
      </c>
      <c r="O383" s="40">
        <v>1071.3</v>
      </c>
    </row>
    <row r="384" spans="2:15" x14ac:dyDescent="0.3">
      <c r="B384" s="39">
        <v>37.9</v>
      </c>
      <c r="C384" s="38">
        <v>247.18</v>
      </c>
      <c r="D384" s="40">
        <v>1072.0999999999999</v>
      </c>
      <c r="E384" s="41" t="s">
        <v>71</v>
      </c>
      <c r="M384" s="39">
        <v>37.9</v>
      </c>
      <c r="N384" s="38">
        <v>247.18</v>
      </c>
      <c r="O384" s="40">
        <v>1072.0999999999999</v>
      </c>
    </row>
    <row r="385" spans="2:15" x14ac:dyDescent="0.3">
      <c r="B385" s="39">
        <v>38</v>
      </c>
      <c r="C385" s="38">
        <v>247.33</v>
      </c>
      <c r="D385" s="40">
        <v>1072.8</v>
      </c>
      <c r="E385" s="41" t="s">
        <v>71</v>
      </c>
      <c r="M385" s="39">
        <v>38</v>
      </c>
      <c r="N385" s="38">
        <v>247.33</v>
      </c>
      <c r="O385" s="40">
        <v>1072.8</v>
      </c>
    </row>
    <row r="386" spans="2:15" x14ac:dyDescent="0.3">
      <c r="B386" s="39">
        <v>38.1</v>
      </c>
      <c r="C386" s="38">
        <v>247.48</v>
      </c>
      <c r="D386" s="40">
        <v>1073.5999999999999</v>
      </c>
      <c r="E386" s="41" t="s">
        <v>71</v>
      </c>
      <c r="M386" s="39">
        <v>38.1</v>
      </c>
      <c r="N386" s="38">
        <v>247.48</v>
      </c>
      <c r="O386" s="40">
        <v>1073.5999999999999</v>
      </c>
    </row>
    <row r="387" spans="2:15" x14ac:dyDescent="0.3">
      <c r="B387" s="39">
        <v>38.200000000000003</v>
      </c>
      <c r="C387" s="38">
        <v>247.64</v>
      </c>
      <c r="D387" s="40">
        <v>1074.3</v>
      </c>
      <c r="E387" s="41" t="s">
        <v>71</v>
      </c>
      <c r="M387" s="39">
        <v>38.200000000000003</v>
      </c>
      <c r="N387" s="38">
        <v>247.64</v>
      </c>
      <c r="O387" s="40">
        <v>1074.3</v>
      </c>
    </row>
    <row r="388" spans="2:15" x14ac:dyDescent="0.3">
      <c r="B388" s="39">
        <v>38.299999999999997</v>
      </c>
      <c r="C388" s="38">
        <v>247.79</v>
      </c>
      <c r="D388" s="40">
        <v>1075</v>
      </c>
      <c r="E388" s="41" t="s">
        <v>71</v>
      </c>
      <c r="M388" s="39">
        <v>38.299999999999997</v>
      </c>
      <c r="N388" s="38">
        <v>247.79</v>
      </c>
      <c r="O388" s="40">
        <v>1075</v>
      </c>
    </row>
    <row r="389" spans="2:15" x14ac:dyDescent="0.3">
      <c r="B389" s="39">
        <v>38.4</v>
      </c>
      <c r="C389" s="38">
        <v>247.94</v>
      </c>
      <c r="D389" s="40">
        <v>1075.8</v>
      </c>
      <c r="E389" s="41" t="s">
        <v>71</v>
      </c>
      <c r="M389" s="39">
        <v>38.4</v>
      </c>
      <c r="N389" s="38">
        <v>247.94</v>
      </c>
      <c r="O389" s="40">
        <v>1075.8</v>
      </c>
    </row>
    <row r="390" spans="2:15" x14ac:dyDescent="0.3">
      <c r="B390" s="39">
        <v>38.5</v>
      </c>
      <c r="C390" s="38">
        <v>248.1</v>
      </c>
      <c r="D390" s="40">
        <v>1076.5</v>
      </c>
      <c r="E390" s="41" t="s">
        <v>71</v>
      </c>
      <c r="M390" s="39">
        <v>38.5</v>
      </c>
      <c r="N390" s="38">
        <v>248.1</v>
      </c>
      <c r="O390" s="40">
        <v>1076.5</v>
      </c>
    </row>
    <row r="391" spans="2:15" x14ac:dyDescent="0.3">
      <c r="B391" s="39">
        <v>38.6</v>
      </c>
      <c r="C391" s="38">
        <v>248.25</v>
      </c>
      <c r="D391" s="40">
        <v>1077.3</v>
      </c>
      <c r="E391" s="41" t="s">
        <v>71</v>
      </c>
      <c r="M391" s="39">
        <v>38.6</v>
      </c>
      <c r="N391" s="38">
        <v>248.25</v>
      </c>
      <c r="O391" s="40">
        <v>1077.3</v>
      </c>
    </row>
    <row r="392" spans="2:15" x14ac:dyDescent="0.3">
      <c r="B392" s="39">
        <v>38.700000000000003</v>
      </c>
      <c r="C392" s="38">
        <v>248.4</v>
      </c>
      <c r="D392" s="40">
        <v>1078</v>
      </c>
      <c r="E392" s="41" t="s">
        <v>71</v>
      </c>
      <c r="M392" s="39">
        <v>38.700000000000003</v>
      </c>
      <c r="N392" s="38">
        <v>248.4</v>
      </c>
      <c r="O392" s="40">
        <v>1078</v>
      </c>
    </row>
    <row r="393" spans="2:15" x14ac:dyDescent="0.3">
      <c r="B393" s="39">
        <v>38.799999999999997</v>
      </c>
      <c r="C393" s="38">
        <v>248.55</v>
      </c>
      <c r="D393" s="40">
        <v>1078.7</v>
      </c>
      <c r="E393" s="41" t="s">
        <v>71</v>
      </c>
      <c r="M393" s="39">
        <v>38.799999999999997</v>
      </c>
      <c r="N393" s="38">
        <v>248.55</v>
      </c>
      <c r="O393" s="40">
        <v>1078.7</v>
      </c>
    </row>
    <row r="394" spans="2:15" x14ac:dyDescent="0.3">
      <c r="B394" s="39">
        <v>38.9</v>
      </c>
      <c r="C394" s="38">
        <v>248.71</v>
      </c>
      <c r="D394" s="40">
        <v>1079.5</v>
      </c>
      <c r="E394" s="41" t="s">
        <v>71</v>
      </c>
      <c r="M394" s="39">
        <v>38.9</v>
      </c>
      <c r="N394" s="38">
        <v>248.71</v>
      </c>
      <c r="O394" s="40">
        <v>1079.5</v>
      </c>
    </row>
    <row r="395" spans="2:15" x14ac:dyDescent="0.3">
      <c r="B395" s="39">
        <v>39</v>
      </c>
      <c r="C395" s="38">
        <v>248.86</v>
      </c>
      <c r="D395" s="40">
        <v>1080.2</v>
      </c>
      <c r="E395" s="41" t="s">
        <v>71</v>
      </c>
      <c r="M395" s="39">
        <v>39</v>
      </c>
      <c r="N395" s="38">
        <v>248.86</v>
      </c>
      <c r="O395" s="40">
        <v>1080.2</v>
      </c>
    </row>
    <row r="396" spans="2:15" x14ac:dyDescent="0.3">
      <c r="B396" s="39">
        <v>39.1</v>
      </c>
      <c r="C396" s="38">
        <v>249.01</v>
      </c>
      <c r="D396" s="40">
        <v>1080.9000000000001</v>
      </c>
      <c r="E396" s="41" t="s">
        <v>71</v>
      </c>
      <c r="M396" s="39">
        <v>39.1</v>
      </c>
      <c r="N396" s="38">
        <v>249.01</v>
      </c>
      <c r="O396" s="40">
        <v>1080.9000000000001</v>
      </c>
    </row>
    <row r="397" spans="2:15" x14ac:dyDescent="0.3">
      <c r="B397" s="39">
        <v>39.200000000000003</v>
      </c>
      <c r="C397" s="38">
        <v>249.16</v>
      </c>
      <c r="D397" s="40">
        <v>1081.7</v>
      </c>
      <c r="E397" s="41" t="s">
        <v>71</v>
      </c>
      <c r="M397" s="39">
        <v>39.200000000000003</v>
      </c>
      <c r="N397" s="38">
        <v>249.16</v>
      </c>
      <c r="O397" s="40">
        <v>1081.7</v>
      </c>
    </row>
    <row r="398" spans="2:15" x14ac:dyDescent="0.3">
      <c r="B398" s="39">
        <v>39.299999999999997</v>
      </c>
      <c r="C398" s="38">
        <v>249.31</v>
      </c>
      <c r="D398" s="40">
        <v>1082.4000000000001</v>
      </c>
      <c r="E398" s="41" t="s">
        <v>71</v>
      </c>
      <c r="M398" s="39">
        <v>39.299999999999997</v>
      </c>
      <c r="N398" s="38">
        <v>249.31</v>
      </c>
      <c r="O398" s="40">
        <v>1082.4000000000001</v>
      </c>
    </row>
    <row r="399" spans="2:15" x14ac:dyDescent="0.3">
      <c r="B399" s="39">
        <v>39.4</v>
      </c>
      <c r="C399" s="38">
        <v>249.46</v>
      </c>
      <c r="D399" s="40">
        <v>1083.0999999999999</v>
      </c>
      <c r="E399" s="41" t="s">
        <v>71</v>
      </c>
      <c r="M399" s="39">
        <v>39.4</v>
      </c>
      <c r="N399" s="38">
        <v>249.46</v>
      </c>
      <c r="O399" s="40">
        <v>1083.0999999999999</v>
      </c>
    </row>
    <row r="400" spans="2:15" x14ac:dyDescent="0.3">
      <c r="B400" s="39">
        <v>39.5</v>
      </c>
      <c r="C400" s="38">
        <v>249.61</v>
      </c>
      <c r="D400" s="40">
        <v>1083.9000000000001</v>
      </c>
      <c r="E400" s="41" t="s">
        <v>71</v>
      </c>
      <c r="M400" s="39">
        <v>39.5</v>
      </c>
      <c r="N400" s="38">
        <v>249.61</v>
      </c>
      <c r="O400" s="40">
        <v>1083.9000000000001</v>
      </c>
    </row>
    <row r="401" spans="2:15" x14ac:dyDescent="0.3">
      <c r="B401" s="39">
        <v>39.6</v>
      </c>
      <c r="C401" s="38">
        <v>249.76</v>
      </c>
      <c r="D401" s="40">
        <v>1084.5999999999999</v>
      </c>
      <c r="E401" s="41" t="s">
        <v>71</v>
      </c>
      <c r="M401" s="39">
        <v>39.6</v>
      </c>
      <c r="N401" s="38">
        <v>249.76</v>
      </c>
      <c r="O401" s="40">
        <v>1084.5999999999999</v>
      </c>
    </row>
    <row r="402" spans="2:15" x14ac:dyDescent="0.3">
      <c r="B402" s="39">
        <v>39.700000000000003</v>
      </c>
      <c r="C402" s="38">
        <v>249.91</v>
      </c>
      <c r="D402" s="40">
        <v>1085.3</v>
      </c>
      <c r="E402" s="41" t="s">
        <v>71</v>
      </c>
      <c r="M402" s="39">
        <v>39.700000000000003</v>
      </c>
      <c r="N402" s="38">
        <v>249.91</v>
      </c>
      <c r="O402" s="40">
        <v>1085.3</v>
      </c>
    </row>
    <row r="403" spans="2:15" x14ac:dyDescent="0.3">
      <c r="B403" s="39">
        <v>39.799999999999997</v>
      </c>
      <c r="C403" s="38">
        <v>250.06</v>
      </c>
      <c r="D403" s="40">
        <v>1086</v>
      </c>
      <c r="E403" s="41" t="s">
        <v>71</v>
      </c>
      <c r="M403" s="39">
        <v>39.799999999999997</v>
      </c>
      <c r="N403" s="38">
        <v>250.06</v>
      </c>
      <c r="O403" s="40">
        <v>1086</v>
      </c>
    </row>
    <row r="404" spans="2:15" x14ac:dyDescent="0.3">
      <c r="B404" s="39">
        <v>39.9</v>
      </c>
      <c r="C404" s="38">
        <v>250.21</v>
      </c>
      <c r="D404" s="40">
        <v>1086.8</v>
      </c>
      <c r="E404" s="41" t="s">
        <v>71</v>
      </c>
      <c r="M404" s="39">
        <v>39.9</v>
      </c>
      <c r="N404" s="38">
        <v>250.21</v>
      </c>
      <c r="O404" s="40">
        <v>1086.8</v>
      </c>
    </row>
    <row r="405" spans="2:15" x14ac:dyDescent="0.3">
      <c r="B405" s="39">
        <v>40</v>
      </c>
      <c r="C405" s="38">
        <v>250.35</v>
      </c>
      <c r="D405" s="40">
        <v>1087.5</v>
      </c>
      <c r="E405" s="41" t="s">
        <v>71</v>
      </c>
      <c r="M405" s="39">
        <v>40</v>
      </c>
      <c r="N405" s="38">
        <v>250.35</v>
      </c>
      <c r="O405" s="40">
        <v>1087.5</v>
      </c>
    </row>
    <row r="406" spans="2:15" x14ac:dyDescent="0.3">
      <c r="B406" s="39">
        <v>40.1</v>
      </c>
      <c r="C406" s="38">
        <v>250.5</v>
      </c>
      <c r="D406" s="40">
        <v>1088.2</v>
      </c>
      <c r="E406" s="41" t="s">
        <v>71</v>
      </c>
      <c r="M406" s="39">
        <v>40.1</v>
      </c>
      <c r="N406" s="38">
        <v>250.5</v>
      </c>
      <c r="O406" s="40">
        <v>1088.2</v>
      </c>
    </row>
    <row r="407" spans="2:15" x14ac:dyDescent="0.3">
      <c r="B407" s="39">
        <v>40.200000000000003</v>
      </c>
      <c r="C407" s="38">
        <v>250.65</v>
      </c>
      <c r="D407" s="40">
        <v>1088.9000000000001</v>
      </c>
      <c r="E407" s="41" t="s">
        <v>71</v>
      </c>
      <c r="M407" s="39">
        <v>40.200000000000003</v>
      </c>
      <c r="N407" s="38">
        <v>250.65</v>
      </c>
      <c r="O407" s="40">
        <v>1088.9000000000001</v>
      </c>
    </row>
    <row r="408" spans="2:15" x14ac:dyDescent="0.3">
      <c r="B408" s="39">
        <v>40.299999999999997</v>
      </c>
      <c r="C408" s="38">
        <v>250.8</v>
      </c>
      <c r="D408" s="40">
        <v>1089.7</v>
      </c>
      <c r="E408" s="41" t="s">
        <v>71</v>
      </c>
      <c r="M408" s="39">
        <v>40.299999999999997</v>
      </c>
      <c r="N408" s="38">
        <v>250.8</v>
      </c>
      <c r="O408" s="40">
        <v>1089.7</v>
      </c>
    </row>
    <row r="409" spans="2:15" x14ac:dyDescent="0.3">
      <c r="B409" s="39">
        <v>40.4</v>
      </c>
      <c r="C409" s="38">
        <v>250.94</v>
      </c>
      <c r="D409" s="40">
        <v>1090.4000000000001</v>
      </c>
      <c r="E409" s="41" t="s">
        <v>71</v>
      </c>
      <c r="M409" s="39">
        <v>40.4</v>
      </c>
      <c r="N409" s="38">
        <v>250.94</v>
      </c>
      <c r="O409" s="40">
        <v>1090.4000000000001</v>
      </c>
    </row>
    <row r="410" spans="2:15" x14ac:dyDescent="0.3">
      <c r="B410" s="39">
        <v>40.5</v>
      </c>
      <c r="C410" s="38">
        <v>251.09</v>
      </c>
      <c r="D410" s="40">
        <v>1091.0999999999999</v>
      </c>
      <c r="E410" s="41" t="s">
        <v>71</v>
      </c>
      <c r="M410" s="39">
        <v>40.5</v>
      </c>
      <c r="N410" s="38">
        <v>251.09</v>
      </c>
      <c r="O410" s="40">
        <v>1091.0999999999999</v>
      </c>
    </row>
    <row r="411" spans="2:15" x14ac:dyDescent="0.3">
      <c r="B411" s="39">
        <v>40.6</v>
      </c>
      <c r="C411" s="38">
        <v>251.24</v>
      </c>
      <c r="D411" s="40">
        <v>1091.8</v>
      </c>
      <c r="E411" s="41" t="s">
        <v>71</v>
      </c>
      <c r="M411" s="39">
        <v>40.6</v>
      </c>
      <c r="N411" s="38">
        <v>251.24</v>
      </c>
      <c r="O411" s="40">
        <v>1091.8</v>
      </c>
    </row>
    <row r="412" spans="2:15" x14ac:dyDescent="0.3">
      <c r="B412" s="39">
        <v>40.700000000000003</v>
      </c>
      <c r="C412" s="38">
        <v>251.39</v>
      </c>
      <c r="D412" s="40">
        <v>1092.5</v>
      </c>
      <c r="E412" s="41" t="s">
        <v>71</v>
      </c>
      <c r="M412" s="39">
        <v>40.700000000000003</v>
      </c>
      <c r="N412" s="38">
        <v>251.39</v>
      </c>
      <c r="O412" s="40">
        <v>1092.5</v>
      </c>
    </row>
    <row r="413" spans="2:15" x14ac:dyDescent="0.3">
      <c r="B413" s="39">
        <v>40.799999999999997</v>
      </c>
      <c r="C413" s="38">
        <v>251.53</v>
      </c>
      <c r="D413" s="40">
        <v>1093.2</v>
      </c>
      <c r="E413" s="41" t="s">
        <v>71</v>
      </c>
      <c r="M413" s="39">
        <v>40.799999999999997</v>
      </c>
      <c r="N413" s="38">
        <v>251.53</v>
      </c>
      <c r="O413" s="40">
        <v>1093.2</v>
      </c>
    </row>
    <row r="414" spans="2:15" x14ac:dyDescent="0.3">
      <c r="B414" s="39">
        <v>40.9</v>
      </c>
      <c r="C414" s="38">
        <v>251.68</v>
      </c>
      <c r="D414" s="40">
        <v>1093.9000000000001</v>
      </c>
      <c r="E414" s="41" t="s">
        <v>71</v>
      </c>
      <c r="M414" s="39">
        <v>40.9</v>
      </c>
      <c r="N414" s="38">
        <v>251.68</v>
      </c>
      <c r="O414" s="40">
        <v>1093.9000000000001</v>
      </c>
    </row>
    <row r="415" spans="2:15" x14ac:dyDescent="0.3">
      <c r="B415" s="39">
        <v>41</v>
      </c>
      <c r="C415" s="38">
        <v>251.82</v>
      </c>
      <c r="D415" s="40">
        <v>1094.7</v>
      </c>
      <c r="E415" s="41" t="s">
        <v>71</v>
      </c>
      <c r="M415" s="39">
        <v>41</v>
      </c>
      <c r="N415" s="38">
        <v>251.82</v>
      </c>
      <c r="O415" s="40">
        <v>1094.7</v>
      </c>
    </row>
    <row r="416" spans="2:15" x14ac:dyDescent="0.3">
      <c r="B416" s="39">
        <v>41.1</v>
      </c>
      <c r="C416" s="38">
        <v>251.97</v>
      </c>
      <c r="D416" s="40">
        <v>1095.4000000000001</v>
      </c>
      <c r="E416" s="41" t="s">
        <v>71</v>
      </c>
      <c r="M416" s="39">
        <v>41.1</v>
      </c>
      <c r="N416" s="38">
        <v>251.97</v>
      </c>
      <c r="O416" s="40">
        <v>1095.4000000000001</v>
      </c>
    </row>
    <row r="417" spans="2:15" x14ac:dyDescent="0.3">
      <c r="B417" s="39">
        <v>41.2</v>
      </c>
      <c r="C417" s="38">
        <v>252.11</v>
      </c>
      <c r="D417" s="40">
        <v>1096.0999999999999</v>
      </c>
      <c r="E417" s="41" t="s">
        <v>71</v>
      </c>
      <c r="M417" s="39">
        <v>41.2</v>
      </c>
      <c r="N417" s="38">
        <v>252.11</v>
      </c>
      <c r="O417" s="40">
        <v>1096.0999999999999</v>
      </c>
    </row>
    <row r="418" spans="2:15" x14ac:dyDescent="0.3">
      <c r="B418" s="39">
        <v>41.3</v>
      </c>
      <c r="C418" s="38">
        <v>252.26</v>
      </c>
      <c r="D418" s="40">
        <v>1096.8</v>
      </c>
      <c r="E418" s="41" t="s">
        <v>71</v>
      </c>
      <c r="M418" s="39">
        <v>41.3</v>
      </c>
      <c r="N418" s="38">
        <v>252.26</v>
      </c>
      <c r="O418" s="40">
        <v>1096.8</v>
      </c>
    </row>
    <row r="419" spans="2:15" x14ac:dyDescent="0.3">
      <c r="B419" s="39">
        <v>41.4</v>
      </c>
      <c r="C419" s="38">
        <v>252.4</v>
      </c>
      <c r="D419" s="40">
        <v>1097.5</v>
      </c>
      <c r="E419" s="41" t="s">
        <v>71</v>
      </c>
      <c r="M419" s="39">
        <v>41.4</v>
      </c>
      <c r="N419" s="38">
        <v>252.4</v>
      </c>
      <c r="O419" s="40">
        <v>1097.5</v>
      </c>
    </row>
    <row r="420" spans="2:15" x14ac:dyDescent="0.3">
      <c r="B420" s="39">
        <v>41.5</v>
      </c>
      <c r="C420" s="38">
        <v>252.55</v>
      </c>
      <c r="D420" s="40">
        <v>1098.2</v>
      </c>
      <c r="E420" s="41" t="s">
        <v>71</v>
      </c>
      <c r="M420" s="39">
        <v>41.5</v>
      </c>
      <c r="N420" s="38">
        <v>252.55</v>
      </c>
      <c r="O420" s="40">
        <v>1098.2</v>
      </c>
    </row>
    <row r="421" spans="2:15" x14ac:dyDescent="0.3">
      <c r="B421" s="39">
        <v>41.6</v>
      </c>
      <c r="C421" s="38">
        <v>252.69</v>
      </c>
      <c r="D421" s="40">
        <v>1098.9000000000001</v>
      </c>
      <c r="E421" s="41" t="s">
        <v>71</v>
      </c>
      <c r="M421" s="39">
        <v>41.6</v>
      </c>
      <c r="N421" s="38">
        <v>252.69</v>
      </c>
      <c r="O421" s="40">
        <v>1098.9000000000001</v>
      </c>
    </row>
    <row r="422" spans="2:15" x14ac:dyDescent="0.3">
      <c r="B422" s="39">
        <v>41.7</v>
      </c>
      <c r="C422" s="38">
        <v>252.83</v>
      </c>
      <c r="D422" s="40">
        <v>1099.5999999999999</v>
      </c>
      <c r="E422" s="41" t="s">
        <v>71</v>
      </c>
      <c r="M422" s="39">
        <v>41.7</v>
      </c>
      <c r="N422" s="38">
        <v>252.83</v>
      </c>
      <c r="O422" s="40">
        <v>1099.5999999999999</v>
      </c>
    </row>
    <row r="423" spans="2:15" x14ac:dyDescent="0.3">
      <c r="B423" s="39">
        <v>41.8</v>
      </c>
      <c r="C423" s="38">
        <v>252.98</v>
      </c>
      <c r="D423" s="40">
        <v>1100.3</v>
      </c>
      <c r="E423" s="41" t="s">
        <v>71</v>
      </c>
      <c r="M423" s="39">
        <v>41.8</v>
      </c>
      <c r="N423" s="38">
        <v>252.98</v>
      </c>
      <c r="O423" s="40">
        <v>1100.3</v>
      </c>
    </row>
    <row r="424" spans="2:15" x14ac:dyDescent="0.3">
      <c r="B424" s="39">
        <v>41.9</v>
      </c>
      <c r="C424" s="38">
        <v>253.12</v>
      </c>
      <c r="D424" s="40">
        <v>1101</v>
      </c>
      <c r="E424" s="41" t="s">
        <v>71</v>
      </c>
      <c r="M424" s="39">
        <v>41.9</v>
      </c>
      <c r="N424" s="38">
        <v>253.12</v>
      </c>
      <c r="O424" s="40">
        <v>1101</v>
      </c>
    </row>
    <row r="425" spans="2:15" x14ac:dyDescent="0.3">
      <c r="B425" s="39">
        <v>42</v>
      </c>
      <c r="C425" s="38">
        <v>253.26</v>
      </c>
      <c r="D425" s="40">
        <v>1101.7</v>
      </c>
      <c r="E425" s="41" t="s">
        <v>71</v>
      </c>
      <c r="M425" s="39">
        <v>42</v>
      </c>
      <c r="N425" s="38">
        <v>253.26</v>
      </c>
      <c r="O425" s="40">
        <v>1101.7</v>
      </c>
    </row>
    <row r="426" spans="2:15" x14ac:dyDescent="0.3">
      <c r="B426" s="39">
        <v>42.1</v>
      </c>
      <c r="C426" s="38">
        <v>253.41</v>
      </c>
      <c r="D426" s="40">
        <v>1102.4000000000001</v>
      </c>
      <c r="E426" s="41" t="s">
        <v>71</v>
      </c>
      <c r="M426" s="39">
        <v>42.1</v>
      </c>
      <c r="N426" s="38">
        <v>253.41</v>
      </c>
      <c r="O426" s="40">
        <v>1102.4000000000001</v>
      </c>
    </row>
    <row r="427" spans="2:15" x14ac:dyDescent="0.3">
      <c r="B427" s="39">
        <v>42.2</v>
      </c>
      <c r="C427" s="38">
        <v>253.55</v>
      </c>
      <c r="D427" s="40">
        <v>1103.0999999999999</v>
      </c>
      <c r="E427" s="41" t="s">
        <v>71</v>
      </c>
      <c r="M427" s="39">
        <v>42.2</v>
      </c>
      <c r="N427" s="38">
        <v>253.55</v>
      </c>
      <c r="O427" s="40">
        <v>1103.0999999999999</v>
      </c>
    </row>
    <row r="428" spans="2:15" x14ac:dyDescent="0.3">
      <c r="B428" s="39">
        <v>42.3</v>
      </c>
      <c r="C428" s="38">
        <v>253.69</v>
      </c>
      <c r="D428" s="40">
        <v>1103.8</v>
      </c>
      <c r="E428" s="41" t="s">
        <v>71</v>
      </c>
      <c r="M428" s="39">
        <v>42.3</v>
      </c>
      <c r="N428" s="38">
        <v>253.69</v>
      </c>
      <c r="O428" s="40">
        <v>1103.8</v>
      </c>
    </row>
    <row r="429" spans="2:15" x14ac:dyDescent="0.3">
      <c r="B429" s="39">
        <v>42.4</v>
      </c>
      <c r="C429" s="38">
        <v>253.83</v>
      </c>
      <c r="D429" s="40">
        <v>1104.5</v>
      </c>
      <c r="E429" s="41" t="s">
        <v>71</v>
      </c>
      <c r="M429" s="39">
        <v>42.4</v>
      </c>
      <c r="N429" s="38">
        <v>253.83</v>
      </c>
      <c r="O429" s="40">
        <v>1104.5</v>
      </c>
    </row>
    <row r="430" spans="2:15" x14ac:dyDescent="0.3">
      <c r="B430" s="39">
        <v>42.5</v>
      </c>
      <c r="C430" s="38">
        <v>253.98</v>
      </c>
      <c r="D430" s="40">
        <v>1105.2</v>
      </c>
      <c r="E430" s="41" t="s">
        <v>71</v>
      </c>
      <c r="M430" s="39">
        <v>42.5</v>
      </c>
      <c r="N430" s="38">
        <v>253.98</v>
      </c>
      <c r="O430" s="40">
        <v>1105.2</v>
      </c>
    </row>
    <row r="431" spans="2:15" x14ac:dyDescent="0.3">
      <c r="B431" s="39">
        <v>42.6</v>
      </c>
      <c r="C431" s="38">
        <v>254.12</v>
      </c>
      <c r="D431" s="40">
        <v>1105.9000000000001</v>
      </c>
      <c r="E431" s="41" t="s">
        <v>71</v>
      </c>
      <c r="M431" s="39">
        <v>42.6</v>
      </c>
      <c r="N431" s="38">
        <v>254.12</v>
      </c>
      <c r="O431" s="40">
        <v>1105.9000000000001</v>
      </c>
    </row>
    <row r="432" spans="2:15" x14ac:dyDescent="0.3">
      <c r="B432" s="39">
        <v>42.7</v>
      </c>
      <c r="C432" s="38">
        <v>254.26</v>
      </c>
      <c r="D432" s="40">
        <v>1106.5999999999999</v>
      </c>
      <c r="E432" s="41" t="s">
        <v>71</v>
      </c>
      <c r="M432" s="39">
        <v>42.7</v>
      </c>
      <c r="N432" s="38">
        <v>254.26</v>
      </c>
      <c r="O432" s="40">
        <v>1106.5999999999999</v>
      </c>
    </row>
    <row r="433" spans="2:15" x14ac:dyDescent="0.3">
      <c r="B433" s="39">
        <v>42.8</v>
      </c>
      <c r="C433" s="38">
        <v>254.4</v>
      </c>
      <c r="D433" s="40">
        <v>1107.3</v>
      </c>
      <c r="E433" s="41" t="s">
        <v>71</v>
      </c>
      <c r="M433" s="39">
        <v>42.8</v>
      </c>
      <c r="N433" s="38">
        <v>254.4</v>
      </c>
      <c r="O433" s="40">
        <v>1107.3</v>
      </c>
    </row>
    <row r="434" spans="2:15" x14ac:dyDescent="0.3">
      <c r="B434" s="39">
        <v>42.9</v>
      </c>
      <c r="C434" s="38">
        <v>254.54</v>
      </c>
      <c r="D434" s="40">
        <v>1108</v>
      </c>
      <c r="E434" s="41" t="s">
        <v>71</v>
      </c>
      <c r="M434" s="39">
        <v>42.9</v>
      </c>
      <c r="N434" s="38">
        <v>254.54</v>
      </c>
      <c r="O434" s="40">
        <v>1108</v>
      </c>
    </row>
    <row r="435" spans="2:15" x14ac:dyDescent="0.3">
      <c r="B435" s="39">
        <v>43</v>
      </c>
      <c r="C435" s="38">
        <v>254.68</v>
      </c>
      <c r="D435" s="40">
        <v>1108.7</v>
      </c>
      <c r="E435" s="41" t="s">
        <v>71</v>
      </c>
      <c r="M435" s="39">
        <v>43</v>
      </c>
      <c r="N435" s="38">
        <v>254.68</v>
      </c>
      <c r="O435" s="40">
        <v>1108.7</v>
      </c>
    </row>
    <row r="436" spans="2:15" x14ac:dyDescent="0.3">
      <c r="B436" s="39">
        <v>43.1</v>
      </c>
      <c r="C436" s="38">
        <v>254.82</v>
      </c>
      <c r="D436" s="40">
        <v>1109.3</v>
      </c>
      <c r="E436" s="41" t="s">
        <v>71</v>
      </c>
      <c r="M436" s="39">
        <v>43.1</v>
      </c>
      <c r="N436" s="38">
        <v>254.82</v>
      </c>
      <c r="O436" s="40">
        <v>1109.3</v>
      </c>
    </row>
    <row r="437" spans="2:15" x14ac:dyDescent="0.3">
      <c r="B437" s="39">
        <v>43.2</v>
      </c>
      <c r="C437" s="38">
        <v>254.96</v>
      </c>
      <c r="D437" s="40">
        <v>1110</v>
      </c>
      <c r="E437" s="41" t="s">
        <v>71</v>
      </c>
      <c r="M437" s="39">
        <v>43.2</v>
      </c>
      <c r="N437" s="38">
        <v>254.96</v>
      </c>
      <c r="O437" s="40">
        <v>1110</v>
      </c>
    </row>
    <row r="438" spans="2:15" x14ac:dyDescent="0.3">
      <c r="B438" s="39">
        <v>43.3</v>
      </c>
      <c r="C438" s="38">
        <v>255.1</v>
      </c>
      <c r="D438" s="40">
        <v>1110.7</v>
      </c>
      <c r="E438" s="41" t="s">
        <v>71</v>
      </c>
      <c r="M438" s="39">
        <v>43.3</v>
      </c>
      <c r="N438" s="38">
        <v>255.1</v>
      </c>
      <c r="O438" s="40">
        <v>1110.7</v>
      </c>
    </row>
    <row r="439" spans="2:15" x14ac:dyDescent="0.3">
      <c r="B439" s="39">
        <v>43.4</v>
      </c>
      <c r="C439" s="38">
        <v>255.24</v>
      </c>
      <c r="D439" s="40">
        <v>1111.4000000000001</v>
      </c>
      <c r="E439" s="41" t="s">
        <v>71</v>
      </c>
      <c r="M439" s="39">
        <v>43.4</v>
      </c>
      <c r="N439" s="38">
        <v>255.24</v>
      </c>
      <c r="O439" s="40">
        <v>1111.4000000000001</v>
      </c>
    </row>
    <row r="440" spans="2:15" x14ac:dyDescent="0.3">
      <c r="B440" s="39">
        <v>43.5</v>
      </c>
      <c r="C440" s="38">
        <v>255.38</v>
      </c>
      <c r="D440" s="40">
        <v>1112.0999999999999</v>
      </c>
      <c r="E440" s="41" t="s">
        <v>71</v>
      </c>
      <c r="M440" s="39">
        <v>43.5</v>
      </c>
      <c r="N440" s="38">
        <v>255.38</v>
      </c>
      <c r="O440" s="40">
        <v>1112.0999999999999</v>
      </c>
    </row>
    <row r="441" spans="2:15" x14ac:dyDescent="0.3">
      <c r="B441" s="39">
        <v>43.6</v>
      </c>
      <c r="C441" s="38">
        <v>255.52</v>
      </c>
      <c r="D441" s="40">
        <v>1112.8</v>
      </c>
      <c r="E441" s="41" t="s">
        <v>71</v>
      </c>
      <c r="M441" s="39">
        <v>43.6</v>
      </c>
      <c r="N441" s="38">
        <v>255.52</v>
      </c>
      <c r="O441" s="40">
        <v>1112.8</v>
      </c>
    </row>
    <row r="442" spans="2:15" x14ac:dyDescent="0.3">
      <c r="B442" s="39">
        <v>43.7</v>
      </c>
      <c r="C442" s="38">
        <v>255.66</v>
      </c>
      <c r="D442" s="40">
        <v>1113.5</v>
      </c>
      <c r="E442" s="41" t="s">
        <v>71</v>
      </c>
      <c r="M442" s="39">
        <v>43.7</v>
      </c>
      <c r="N442" s="38">
        <v>255.66</v>
      </c>
      <c r="O442" s="40">
        <v>1113.5</v>
      </c>
    </row>
    <row r="443" spans="2:15" x14ac:dyDescent="0.3">
      <c r="B443" s="39">
        <v>43.8</v>
      </c>
      <c r="C443" s="38">
        <v>255.79</v>
      </c>
      <c r="D443" s="40">
        <v>1114.0999999999999</v>
      </c>
      <c r="E443" s="41" t="s">
        <v>71</v>
      </c>
      <c r="M443" s="39">
        <v>43.8</v>
      </c>
      <c r="N443" s="38">
        <v>255.79</v>
      </c>
      <c r="O443" s="40">
        <v>1114.0999999999999</v>
      </c>
    </row>
    <row r="444" spans="2:15" x14ac:dyDescent="0.3">
      <c r="B444" s="39">
        <v>43.9</v>
      </c>
      <c r="C444" s="38">
        <v>255.93</v>
      </c>
      <c r="D444" s="40">
        <v>1114.8</v>
      </c>
      <c r="E444" s="41" t="s">
        <v>71</v>
      </c>
      <c r="M444" s="39">
        <v>43.9</v>
      </c>
      <c r="N444" s="38">
        <v>255.93</v>
      </c>
      <c r="O444" s="40">
        <v>1114.8</v>
      </c>
    </row>
    <row r="445" spans="2:15" x14ac:dyDescent="0.3">
      <c r="B445" s="39">
        <v>44</v>
      </c>
      <c r="C445" s="38">
        <v>256.07</v>
      </c>
      <c r="D445" s="40">
        <v>1115.5</v>
      </c>
      <c r="E445" s="41" t="s">
        <v>71</v>
      </c>
      <c r="M445" s="39">
        <v>44</v>
      </c>
      <c r="N445" s="38">
        <v>256.07</v>
      </c>
      <c r="O445" s="40">
        <v>1115.5</v>
      </c>
    </row>
    <row r="446" spans="2:15" x14ac:dyDescent="0.3">
      <c r="B446" s="39">
        <v>44.1</v>
      </c>
      <c r="C446" s="38">
        <v>256.20999999999998</v>
      </c>
      <c r="D446" s="40">
        <v>1116.2</v>
      </c>
      <c r="E446" s="41" t="s">
        <v>71</v>
      </c>
      <c r="M446" s="39">
        <v>44.1</v>
      </c>
      <c r="N446" s="38">
        <v>256.20999999999998</v>
      </c>
      <c r="O446" s="40">
        <v>1116.2</v>
      </c>
    </row>
    <row r="447" spans="2:15" x14ac:dyDescent="0.3">
      <c r="B447" s="39">
        <v>44.2</v>
      </c>
      <c r="C447" s="38">
        <v>256.35000000000002</v>
      </c>
      <c r="D447" s="40">
        <v>1116.9000000000001</v>
      </c>
      <c r="E447" s="41" t="s">
        <v>71</v>
      </c>
      <c r="M447" s="39">
        <v>44.2</v>
      </c>
      <c r="N447" s="38">
        <v>256.35000000000002</v>
      </c>
      <c r="O447" s="40">
        <v>1116.9000000000001</v>
      </c>
    </row>
    <row r="448" spans="2:15" x14ac:dyDescent="0.3">
      <c r="B448" s="39">
        <v>44.3</v>
      </c>
      <c r="C448" s="38">
        <v>256.48</v>
      </c>
      <c r="D448" s="40">
        <v>1117.5</v>
      </c>
      <c r="E448" s="41" t="s">
        <v>71</v>
      </c>
      <c r="M448" s="39">
        <v>44.3</v>
      </c>
      <c r="N448" s="38">
        <v>256.48</v>
      </c>
      <c r="O448" s="40">
        <v>1117.5</v>
      </c>
    </row>
    <row r="449" spans="2:15" x14ac:dyDescent="0.3">
      <c r="B449" s="39">
        <v>44.4</v>
      </c>
      <c r="C449" s="38">
        <v>256.62</v>
      </c>
      <c r="D449" s="40">
        <v>1118.2</v>
      </c>
      <c r="E449" s="41" t="s">
        <v>71</v>
      </c>
      <c r="M449" s="39">
        <v>44.4</v>
      </c>
      <c r="N449" s="38">
        <v>256.62</v>
      </c>
      <c r="O449" s="40">
        <v>1118.2</v>
      </c>
    </row>
    <row r="450" spans="2:15" x14ac:dyDescent="0.3">
      <c r="B450" s="39">
        <v>44.5</v>
      </c>
      <c r="C450" s="38">
        <v>256.76</v>
      </c>
      <c r="D450" s="40">
        <v>1118.9000000000001</v>
      </c>
      <c r="E450" s="41" t="s">
        <v>71</v>
      </c>
      <c r="M450" s="39">
        <v>44.5</v>
      </c>
      <c r="N450" s="38">
        <v>256.76</v>
      </c>
      <c r="O450" s="40">
        <v>1118.9000000000001</v>
      </c>
    </row>
    <row r="451" spans="2:15" x14ac:dyDescent="0.3">
      <c r="B451" s="39">
        <v>44.6</v>
      </c>
      <c r="C451" s="38">
        <v>256.89</v>
      </c>
      <c r="D451" s="40">
        <v>1119.5999999999999</v>
      </c>
      <c r="E451" s="41" t="s">
        <v>71</v>
      </c>
      <c r="M451" s="39">
        <v>44.6</v>
      </c>
      <c r="N451" s="38">
        <v>256.89</v>
      </c>
      <c r="O451" s="40">
        <v>1119.5999999999999</v>
      </c>
    </row>
    <row r="452" spans="2:15" x14ac:dyDescent="0.3">
      <c r="B452" s="39">
        <v>44.7</v>
      </c>
      <c r="C452" s="38">
        <v>257.02999999999997</v>
      </c>
      <c r="D452" s="40">
        <v>1120.2</v>
      </c>
      <c r="E452" s="41" t="s">
        <v>71</v>
      </c>
      <c r="M452" s="39">
        <v>44.7</v>
      </c>
      <c r="N452" s="38">
        <v>257.02999999999997</v>
      </c>
      <c r="O452" s="40">
        <v>1120.2</v>
      </c>
    </row>
    <row r="453" spans="2:15" x14ac:dyDescent="0.3">
      <c r="B453" s="39">
        <v>44.8</v>
      </c>
      <c r="C453" s="38">
        <v>257.17</v>
      </c>
      <c r="D453" s="40">
        <v>1120.9000000000001</v>
      </c>
      <c r="E453" s="41" t="s">
        <v>71</v>
      </c>
      <c r="M453" s="39">
        <v>44.8</v>
      </c>
      <c r="N453" s="38">
        <v>257.17</v>
      </c>
      <c r="O453" s="40">
        <v>1120.9000000000001</v>
      </c>
    </row>
    <row r="454" spans="2:15" x14ac:dyDescent="0.3">
      <c r="B454" s="39">
        <v>44.9</v>
      </c>
      <c r="C454" s="38">
        <v>257.3</v>
      </c>
      <c r="D454" s="40">
        <v>1121.5999999999999</v>
      </c>
      <c r="E454" s="41" t="s">
        <v>71</v>
      </c>
      <c r="M454" s="39">
        <v>44.9</v>
      </c>
      <c r="N454" s="38">
        <v>257.3</v>
      </c>
      <c r="O454" s="40">
        <v>1121.5999999999999</v>
      </c>
    </row>
    <row r="455" spans="2:15" x14ac:dyDescent="0.3">
      <c r="B455" s="39">
        <v>45</v>
      </c>
      <c r="C455" s="38">
        <v>257.44</v>
      </c>
      <c r="D455" s="40">
        <v>1122.2</v>
      </c>
      <c r="E455" s="41" t="s">
        <v>71</v>
      </c>
      <c r="M455" s="39">
        <v>45</v>
      </c>
      <c r="N455" s="38">
        <v>257.44</v>
      </c>
      <c r="O455" s="40">
        <v>1122.2</v>
      </c>
    </row>
    <row r="456" spans="2:15" x14ac:dyDescent="0.3">
      <c r="B456" s="39">
        <v>45.1</v>
      </c>
      <c r="C456" s="38">
        <v>257.57</v>
      </c>
      <c r="D456" s="40">
        <v>1122.9000000000001</v>
      </c>
      <c r="E456" s="41" t="s">
        <v>71</v>
      </c>
      <c r="M456" s="39">
        <v>45.1</v>
      </c>
      <c r="N456" s="38">
        <v>257.57</v>
      </c>
      <c r="O456" s="40">
        <v>1122.9000000000001</v>
      </c>
    </row>
    <row r="457" spans="2:15" x14ac:dyDescent="0.3">
      <c r="B457" s="39">
        <v>45.2</v>
      </c>
      <c r="C457" s="38">
        <v>257.70999999999998</v>
      </c>
      <c r="D457" s="40">
        <v>1123.5999999999999</v>
      </c>
      <c r="E457" s="41" t="s">
        <v>71</v>
      </c>
      <c r="M457" s="39">
        <v>45.2</v>
      </c>
      <c r="N457" s="38">
        <v>257.70999999999998</v>
      </c>
      <c r="O457" s="40">
        <v>1123.5999999999999</v>
      </c>
    </row>
    <row r="458" spans="2:15" x14ac:dyDescent="0.3">
      <c r="B458" s="39">
        <v>45.3</v>
      </c>
      <c r="C458" s="38">
        <v>257.83999999999997</v>
      </c>
      <c r="D458" s="40">
        <v>1124.3</v>
      </c>
      <c r="E458" s="41" t="s">
        <v>71</v>
      </c>
      <c r="M458" s="39">
        <v>45.3</v>
      </c>
      <c r="N458" s="38">
        <v>257.83999999999997</v>
      </c>
      <c r="O458" s="40">
        <v>1124.3</v>
      </c>
    </row>
    <row r="459" spans="2:15" x14ac:dyDescent="0.3">
      <c r="B459" s="39">
        <v>45.4</v>
      </c>
      <c r="C459" s="38">
        <v>257.98</v>
      </c>
      <c r="D459" s="40">
        <v>1124.9000000000001</v>
      </c>
      <c r="E459" s="41" t="s">
        <v>71</v>
      </c>
      <c r="M459" s="39">
        <v>45.4</v>
      </c>
      <c r="N459" s="38">
        <v>257.98</v>
      </c>
      <c r="O459" s="40">
        <v>1124.9000000000001</v>
      </c>
    </row>
    <row r="460" spans="2:15" x14ac:dyDescent="0.3">
      <c r="B460" s="39">
        <v>45.5</v>
      </c>
      <c r="C460" s="38">
        <v>258.11</v>
      </c>
      <c r="D460" s="40">
        <v>1125.5999999999999</v>
      </c>
      <c r="E460" s="41" t="s">
        <v>71</v>
      </c>
      <c r="M460" s="39">
        <v>45.5</v>
      </c>
      <c r="N460" s="38">
        <v>258.11</v>
      </c>
      <c r="O460" s="40">
        <v>1125.5999999999999</v>
      </c>
    </row>
    <row r="461" spans="2:15" x14ac:dyDescent="0.3">
      <c r="B461" s="39">
        <v>45.6</v>
      </c>
      <c r="C461" s="38">
        <v>258.25</v>
      </c>
      <c r="D461" s="40">
        <v>1126.3</v>
      </c>
      <c r="E461" s="41" t="s">
        <v>71</v>
      </c>
      <c r="M461" s="39">
        <v>45.6</v>
      </c>
      <c r="N461" s="38">
        <v>258.25</v>
      </c>
      <c r="O461" s="40">
        <v>1126.3</v>
      </c>
    </row>
    <row r="462" spans="2:15" x14ac:dyDescent="0.3">
      <c r="B462" s="39">
        <v>45.7</v>
      </c>
      <c r="C462" s="38">
        <v>258.38</v>
      </c>
      <c r="D462" s="40">
        <v>1126.9000000000001</v>
      </c>
      <c r="E462" s="41" t="s">
        <v>71</v>
      </c>
      <c r="M462" s="39">
        <v>45.7</v>
      </c>
      <c r="N462" s="38">
        <v>258.38</v>
      </c>
      <c r="O462" s="40">
        <v>1126.9000000000001</v>
      </c>
    </row>
    <row r="463" spans="2:15" x14ac:dyDescent="0.3">
      <c r="B463" s="39">
        <v>45.8</v>
      </c>
      <c r="C463" s="38">
        <v>258.51</v>
      </c>
      <c r="D463" s="40">
        <v>1127.5999999999999</v>
      </c>
      <c r="E463" s="41" t="s">
        <v>71</v>
      </c>
      <c r="M463" s="39">
        <v>45.8</v>
      </c>
      <c r="N463" s="38">
        <v>258.51</v>
      </c>
      <c r="O463" s="40">
        <v>1127.5999999999999</v>
      </c>
    </row>
    <row r="464" spans="2:15" x14ac:dyDescent="0.3">
      <c r="B464" s="39">
        <v>45.9</v>
      </c>
      <c r="C464" s="38">
        <v>258.64999999999998</v>
      </c>
      <c r="D464" s="40">
        <v>1128.2</v>
      </c>
      <c r="E464" s="41" t="s">
        <v>71</v>
      </c>
      <c r="M464" s="39">
        <v>45.9</v>
      </c>
      <c r="N464" s="38">
        <v>258.64999999999998</v>
      </c>
      <c r="O464" s="40">
        <v>1128.2</v>
      </c>
    </row>
    <row r="465" spans="2:15" x14ac:dyDescent="0.3">
      <c r="B465" s="39">
        <v>46</v>
      </c>
      <c r="C465" s="38">
        <v>258.77999999999997</v>
      </c>
      <c r="D465" s="40">
        <v>1128.9000000000001</v>
      </c>
      <c r="E465" s="41" t="s">
        <v>71</v>
      </c>
      <c r="M465" s="39">
        <v>46</v>
      </c>
      <c r="N465" s="38">
        <v>258.77999999999997</v>
      </c>
      <c r="O465" s="40">
        <v>1128.9000000000001</v>
      </c>
    </row>
    <row r="466" spans="2:15" x14ac:dyDescent="0.3">
      <c r="B466" s="39">
        <v>46.1</v>
      </c>
      <c r="C466" s="38">
        <v>258.91000000000003</v>
      </c>
      <c r="D466" s="40">
        <v>1129.5999999999999</v>
      </c>
      <c r="E466" s="41" t="s">
        <v>71</v>
      </c>
      <c r="M466" s="39">
        <v>46.1</v>
      </c>
      <c r="N466" s="38">
        <v>258.91000000000003</v>
      </c>
      <c r="O466" s="40">
        <v>1129.5999999999999</v>
      </c>
    </row>
    <row r="467" spans="2:15" x14ac:dyDescent="0.3">
      <c r="B467" s="39">
        <v>46.2</v>
      </c>
      <c r="C467" s="38">
        <v>259.05</v>
      </c>
      <c r="D467" s="40">
        <v>1130.2</v>
      </c>
      <c r="E467" s="41" t="s">
        <v>71</v>
      </c>
      <c r="M467" s="39">
        <v>46.2</v>
      </c>
      <c r="N467" s="38">
        <v>259.05</v>
      </c>
      <c r="O467" s="40">
        <v>1130.2</v>
      </c>
    </row>
    <row r="468" spans="2:15" x14ac:dyDescent="0.3">
      <c r="B468" s="39">
        <v>46.3</v>
      </c>
      <c r="C468" s="38">
        <v>259.18</v>
      </c>
      <c r="D468" s="40">
        <v>1130.9000000000001</v>
      </c>
      <c r="E468" s="41" t="s">
        <v>71</v>
      </c>
      <c r="M468" s="39">
        <v>46.3</v>
      </c>
      <c r="N468" s="38">
        <v>259.18</v>
      </c>
      <c r="O468" s="40">
        <v>1130.9000000000001</v>
      </c>
    </row>
    <row r="469" spans="2:15" x14ac:dyDescent="0.3">
      <c r="B469" s="39">
        <v>46.4</v>
      </c>
      <c r="C469" s="38">
        <v>259.31</v>
      </c>
      <c r="D469" s="40">
        <v>1131.5</v>
      </c>
      <c r="E469" s="41" t="s">
        <v>71</v>
      </c>
      <c r="M469" s="39">
        <v>46.4</v>
      </c>
      <c r="N469" s="38">
        <v>259.31</v>
      </c>
      <c r="O469" s="40">
        <v>1131.5</v>
      </c>
    </row>
    <row r="470" spans="2:15" x14ac:dyDescent="0.3">
      <c r="B470" s="39">
        <v>46.5</v>
      </c>
      <c r="C470" s="38">
        <v>259.44</v>
      </c>
      <c r="D470" s="40">
        <v>1132.2</v>
      </c>
      <c r="E470" s="41" t="s">
        <v>71</v>
      </c>
      <c r="M470" s="39">
        <v>46.5</v>
      </c>
      <c r="N470" s="38">
        <v>259.44</v>
      </c>
      <c r="O470" s="40">
        <v>1132.2</v>
      </c>
    </row>
    <row r="471" spans="2:15" x14ac:dyDescent="0.3">
      <c r="B471" s="39">
        <v>46.6</v>
      </c>
      <c r="C471" s="38">
        <v>259.58</v>
      </c>
      <c r="D471" s="40">
        <v>1132.8</v>
      </c>
      <c r="E471" s="41" t="s">
        <v>71</v>
      </c>
      <c r="M471" s="39">
        <v>46.6</v>
      </c>
      <c r="N471" s="38">
        <v>259.58</v>
      </c>
      <c r="O471" s="40">
        <v>1132.8</v>
      </c>
    </row>
    <row r="472" spans="2:15" x14ac:dyDescent="0.3">
      <c r="B472" s="39">
        <v>46.7</v>
      </c>
      <c r="C472" s="38">
        <v>259.70999999999998</v>
      </c>
      <c r="D472" s="40">
        <v>1133.5</v>
      </c>
      <c r="E472" s="41" t="s">
        <v>71</v>
      </c>
      <c r="M472" s="39">
        <v>46.7</v>
      </c>
      <c r="N472" s="38">
        <v>259.70999999999998</v>
      </c>
      <c r="O472" s="40">
        <v>1133.5</v>
      </c>
    </row>
    <row r="473" spans="2:15" x14ac:dyDescent="0.3">
      <c r="B473" s="39">
        <v>46.8</v>
      </c>
      <c r="C473" s="38">
        <v>259.83999999999997</v>
      </c>
      <c r="D473" s="40">
        <v>1134.2</v>
      </c>
      <c r="E473" s="41" t="s">
        <v>71</v>
      </c>
      <c r="M473" s="39">
        <v>46.8</v>
      </c>
      <c r="N473" s="38">
        <v>259.83999999999997</v>
      </c>
      <c r="O473" s="40">
        <v>1134.2</v>
      </c>
    </row>
    <row r="474" spans="2:15" x14ac:dyDescent="0.3">
      <c r="B474" s="39">
        <v>46.9</v>
      </c>
      <c r="C474" s="38">
        <v>259.97000000000003</v>
      </c>
      <c r="D474" s="40">
        <v>1134.8</v>
      </c>
      <c r="E474" s="41" t="s">
        <v>71</v>
      </c>
      <c r="M474" s="39">
        <v>46.9</v>
      </c>
      <c r="N474" s="38">
        <v>259.97000000000003</v>
      </c>
      <c r="O474" s="40">
        <v>1134.8</v>
      </c>
    </row>
    <row r="475" spans="2:15" x14ac:dyDescent="0.3">
      <c r="B475" s="39">
        <v>47</v>
      </c>
      <c r="C475" s="38">
        <v>260.10000000000002</v>
      </c>
      <c r="D475" s="40">
        <v>1135.5</v>
      </c>
      <c r="E475" s="41" t="s">
        <v>71</v>
      </c>
      <c r="M475" s="39">
        <v>47</v>
      </c>
      <c r="N475" s="38">
        <v>260.10000000000002</v>
      </c>
      <c r="O475" s="40">
        <v>1135.5</v>
      </c>
    </row>
    <row r="476" spans="2:15" x14ac:dyDescent="0.3">
      <c r="B476" s="39">
        <v>47.1</v>
      </c>
      <c r="C476" s="38">
        <v>260.23</v>
      </c>
      <c r="D476" s="40">
        <v>1136.0999999999999</v>
      </c>
      <c r="E476" s="41" t="s">
        <v>71</v>
      </c>
      <c r="M476" s="39">
        <v>47.1</v>
      </c>
      <c r="N476" s="38">
        <v>260.23</v>
      </c>
      <c r="O476" s="40">
        <v>1136.0999999999999</v>
      </c>
    </row>
    <row r="477" spans="2:15" x14ac:dyDescent="0.3">
      <c r="B477" s="39">
        <v>47.2</v>
      </c>
      <c r="C477" s="38">
        <v>260.36</v>
      </c>
      <c r="D477" s="40">
        <v>1136.8</v>
      </c>
      <c r="E477" s="41" t="s">
        <v>71</v>
      </c>
      <c r="M477" s="39">
        <v>47.2</v>
      </c>
      <c r="N477" s="38">
        <v>260.36</v>
      </c>
      <c r="O477" s="40">
        <v>1136.8</v>
      </c>
    </row>
    <row r="478" spans="2:15" x14ac:dyDescent="0.3">
      <c r="B478" s="39">
        <v>47.3</v>
      </c>
      <c r="C478" s="38">
        <v>260.49</v>
      </c>
      <c r="D478" s="40">
        <v>1137.4000000000001</v>
      </c>
      <c r="E478" s="41" t="s">
        <v>71</v>
      </c>
      <c r="M478" s="39">
        <v>47.3</v>
      </c>
      <c r="N478" s="38">
        <v>260.49</v>
      </c>
      <c r="O478" s="40">
        <v>1137.4000000000001</v>
      </c>
    </row>
    <row r="479" spans="2:15" x14ac:dyDescent="0.3">
      <c r="B479" s="39">
        <v>47.4</v>
      </c>
      <c r="C479" s="38">
        <v>260.62</v>
      </c>
      <c r="D479" s="40">
        <v>1138.0999999999999</v>
      </c>
      <c r="E479" s="41" t="s">
        <v>71</v>
      </c>
      <c r="M479" s="39">
        <v>47.4</v>
      </c>
      <c r="N479" s="38">
        <v>260.62</v>
      </c>
      <c r="O479" s="40">
        <v>1138.0999999999999</v>
      </c>
    </row>
    <row r="480" spans="2:15" x14ac:dyDescent="0.3">
      <c r="B480" s="39">
        <v>47.5</v>
      </c>
      <c r="C480" s="38">
        <v>260.75</v>
      </c>
      <c r="D480" s="40">
        <v>1138.7</v>
      </c>
      <c r="E480" s="41" t="s">
        <v>71</v>
      </c>
      <c r="M480" s="39">
        <v>47.5</v>
      </c>
      <c r="N480" s="38">
        <v>260.75</v>
      </c>
      <c r="O480" s="40">
        <v>1138.7</v>
      </c>
    </row>
    <row r="481" spans="2:15" x14ac:dyDescent="0.3">
      <c r="B481" s="39">
        <v>47.6</v>
      </c>
      <c r="C481" s="38">
        <v>260.88</v>
      </c>
      <c r="D481" s="40">
        <v>1139.4000000000001</v>
      </c>
      <c r="E481" s="41" t="s">
        <v>71</v>
      </c>
      <c r="M481" s="39">
        <v>47.6</v>
      </c>
      <c r="N481" s="38">
        <v>260.88</v>
      </c>
      <c r="O481" s="40">
        <v>1139.4000000000001</v>
      </c>
    </row>
    <row r="482" spans="2:15" x14ac:dyDescent="0.3">
      <c r="B482" s="39">
        <v>47.7</v>
      </c>
      <c r="C482" s="38">
        <v>261.01</v>
      </c>
      <c r="D482" s="40">
        <v>1140</v>
      </c>
      <c r="E482" s="41" t="s">
        <v>71</v>
      </c>
      <c r="M482" s="39">
        <v>47.7</v>
      </c>
      <c r="N482" s="38">
        <v>261.01</v>
      </c>
      <c r="O482" s="40">
        <v>1140</v>
      </c>
    </row>
    <row r="483" spans="2:15" x14ac:dyDescent="0.3">
      <c r="B483" s="39">
        <v>47.8</v>
      </c>
      <c r="C483" s="38">
        <v>261.14</v>
      </c>
      <c r="D483" s="40">
        <v>1140.5999999999999</v>
      </c>
      <c r="E483" s="41" t="s">
        <v>71</v>
      </c>
      <c r="M483" s="39">
        <v>47.8</v>
      </c>
      <c r="N483" s="38">
        <v>261.14</v>
      </c>
      <c r="O483" s="40">
        <v>1140.5999999999999</v>
      </c>
    </row>
    <row r="484" spans="2:15" x14ac:dyDescent="0.3">
      <c r="B484" s="39">
        <v>47.9</v>
      </c>
      <c r="C484" s="38">
        <v>261.27</v>
      </c>
      <c r="D484" s="40">
        <v>1141.3</v>
      </c>
      <c r="E484" s="41" t="s">
        <v>71</v>
      </c>
      <c r="M484" s="39">
        <v>47.9</v>
      </c>
      <c r="N484" s="38">
        <v>261.27</v>
      </c>
      <c r="O484" s="40">
        <v>1141.3</v>
      </c>
    </row>
    <row r="485" spans="2:15" x14ac:dyDescent="0.3">
      <c r="B485" s="39">
        <v>48</v>
      </c>
      <c r="C485" s="38">
        <v>261.39999999999998</v>
      </c>
      <c r="D485" s="40">
        <v>1141.9000000000001</v>
      </c>
      <c r="E485" s="41" t="s">
        <v>71</v>
      </c>
      <c r="M485" s="39">
        <v>48</v>
      </c>
      <c r="N485" s="38">
        <v>261.39999999999998</v>
      </c>
      <c r="O485" s="40">
        <v>1141.9000000000001</v>
      </c>
    </row>
    <row r="486" spans="2:15" x14ac:dyDescent="0.3">
      <c r="B486" s="39">
        <v>48.1</v>
      </c>
      <c r="C486" s="38">
        <v>261.52999999999997</v>
      </c>
      <c r="D486" s="40">
        <v>1142.5999999999999</v>
      </c>
      <c r="E486" s="41" t="s">
        <v>71</v>
      </c>
      <c r="M486" s="39">
        <v>48.1</v>
      </c>
      <c r="N486" s="38">
        <v>261.52999999999997</v>
      </c>
      <c r="O486" s="40">
        <v>1142.5999999999999</v>
      </c>
    </row>
    <row r="487" spans="2:15" x14ac:dyDescent="0.3">
      <c r="B487" s="39">
        <v>48.2</v>
      </c>
      <c r="C487" s="38">
        <v>261.66000000000003</v>
      </c>
      <c r="D487" s="40">
        <v>1143.2</v>
      </c>
      <c r="E487" s="41" t="s">
        <v>71</v>
      </c>
      <c r="M487" s="39">
        <v>48.2</v>
      </c>
      <c r="N487" s="38">
        <v>261.66000000000003</v>
      </c>
      <c r="O487" s="40">
        <v>1143.2</v>
      </c>
    </row>
    <row r="488" spans="2:15" x14ac:dyDescent="0.3">
      <c r="B488" s="39">
        <v>48.3</v>
      </c>
      <c r="C488" s="38">
        <v>261.79000000000002</v>
      </c>
      <c r="D488" s="40">
        <v>1143.9000000000001</v>
      </c>
      <c r="E488" s="41" t="s">
        <v>71</v>
      </c>
      <c r="M488" s="39">
        <v>48.3</v>
      </c>
      <c r="N488" s="38">
        <v>261.79000000000002</v>
      </c>
      <c r="O488" s="40">
        <v>1143.9000000000001</v>
      </c>
    </row>
    <row r="489" spans="2:15" x14ac:dyDescent="0.3">
      <c r="B489" s="39">
        <v>48.4</v>
      </c>
      <c r="C489" s="38">
        <v>261.92</v>
      </c>
      <c r="D489" s="40">
        <v>1144.5</v>
      </c>
      <c r="E489" s="41" t="s">
        <v>71</v>
      </c>
      <c r="M489" s="39">
        <v>48.4</v>
      </c>
      <c r="N489" s="38">
        <v>261.92</v>
      </c>
      <c r="O489" s="40">
        <v>1144.5</v>
      </c>
    </row>
    <row r="490" spans="2:15" x14ac:dyDescent="0.3">
      <c r="B490" s="39">
        <v>48.5</v>
      </c>
      <c r="C490" s="38">
        <v>262.04000000000002</v>
      </c>
      <c r="D490" s="40">
        <v>1145.0999999999999</v>
      </c>
      <c r="E490" s="41" t="s">
        <v>71</v>
      </c>
      <c r="M490" s="39">
        <v>48.5</v>
      </c>
      <c r="N490" s="38">
        <v>262.04000000000002</v>
      </c>
      <c r="O490" s="40">
        <v>1145.0999999999999</v>
      </c>
    </row>
    <row r="491" spans="2:15" x14ac:dyDescent="0.3">
      <c r="B491" s="39">
        <v>48.6</v>
      </c>
      <c r="C491" s="38">
        <v>262.17</v>
      </c>
      <c r="D491" s="40">
        <v>1145.8</v>
      </c>
      <c r="E491" s="41" t="s">
        <v>71</v>
      </c>
      <c r="M491" s="39">
        <v>48.6</v>
      </c>
      <c r="N491" s="38">
        <v>262.17</v>
      </c>
      <c r="O491" s="40">
        <v>1145.8</v>
      </c>
    </row>
    <row r="492" spans="2:15" x14ac:dyDescent="0.3">
      <c r="B492" s="39">
        <v>48.7</v>
      </c>
      <c r="C492" s="38">
        <v>262.3</v>
      </c>
      <c r="D492" s="40">
        <v>1146.4000000000001</v>
      </c>
      <c r="E492" s="41" t="s">
        <v>71</v>
      </c>
      <c r="M492" s="39">
        <v>48.7</v>
      </c>
      <c r="N492" s="38">
        <v>262.3</v>
      </c>
      <c r="O492" s="40">
        <v>1146.4000000000001</v>
      </c>
    </row>
    <row r="493" spans="2:15" x14ac:dyDescent="0.3">
      <c r="B493" s="39">
        <v>48.8</v>
      </c>
      <c r="C493" s="38">
        <v>262.43</v>
      </c>
      <c r="D493" s="40">
        <v>1147.0999999999999</v>
      </c>
      <c r="E493" s="41" t="s">
        <v>71</v>
      </c>
      <c r="M493" s="39">
        <v>48.8</v>
      </c>
      <c r="N493" s="38">
        <v>262.43</v>
      </c>
      <c r="O493" s="40">
        <v>1147.0999999999999</v>
      </c>
    </row>
    <row r="494" spans="2:15" x14ac:dyDescent="0.3">
      <c r="B494" s="39">
        <v>48.9</v>
      </c>
      <c r="C494" s="38">
        <v>262.55</v>
      </c>
      <c r="D494" s="40">
        <v>1147.7</v>
      </c>
      <c r="E494" s="41" t="s">
        <v>71</v>
      </c>
      <c r="M494" s="39">
        <v>48.9</v>
      </c>
      <c r="N494" s="38">
        <v>262.55</v>
      </c>
      <c r="O494" s="40">
        <v>1147.7</v>
      </c>
    </row>
    <row r="495" spans="2:15" x14ac:dyDescent="0.3">
      <c r="B495" s="39">
        <v>49</v>
      </c>
      <c r="C495" s="38">
        <v>262.68</v>
      </c>
      <c r="D495" s="40">
        <v>1148.3</v>
      </c>
      <c r="E495" s="41" t="s">
        <v>71</v>
      </c>
      <c r="M495" s="39">
        <v>49</v>
      </c>
      <c r="N495" s="38">
        <v>262.68</v>
      </c>
      <c r="O495" s="40">
        <v>1148.3</v>
      </c>
    </row>
    <row r="496" spans="2:15" x14ac:dyDescent="0.3">
      <c r="B496" s="39">
        <v>49.1</v>
      </c>
      <c r="C496" s="38">
        <v>262.81</v>
      </c>
      <c r="D496" s="40">
        <v>1149</v>
      </c>
      <c r="E496" s="41" t="s">
        <v>71</v>
      </c>
      <c r="M496" s="39">
        <v>49.1</v>
      </c>
      <c r="N496" s="38">
        <v>262.81</v>
      </c>
      <c r="O496" s="40">
        <v>1149</v>
      </c>
    </row>
    <row r="497" spans="2:15" x14ac:dyDescent="0.3">
      <c r="B497" s="39">
        <v>49.2</v>
      </c>
      <c r="C497" s="38">
        <v>262.93</v>
      </c>
      <c r="D497" s="40">
        <v>1149.5999999999999</v>
      </c>
      <c r="E497" s="41" t="s">
        <v>71</v>
      </c>
      <c r="M497" s="39">
        <v>49.2</v>
      </c>
      <c r="N497" s="38">
        <v>262.93</v>
      </c>
      <c r="O497" s="40">
        <v>1149.5999999999999</v>
      </c>
    </row>
    <row r="498" spans="2:15" x14ac:dyDescent="0.3">
      <c r="B498" s="39">
        <v>49.3</v>
      </c>
      <c r="C498" s="38">
        <v>263.06</v>
      </c>
      <c r="D498" s="40">
        <v>1150.2</v>
      </c>
      <c r="E498" s="41" t="s">
        <v>71</v>
      </c>
      <c r="M498" s="39">
        <v>49.3</v>
      </c>
      <c r="N498" s="38">
        <v>263.06</v>
      </c>
      <c r="O498" s="40">
        <v>1150.2</v>
      </c>
    </row>
    <row r="499" spans="2:15" x14ac:dyDescent="0.3">
      <c r="B499" s="39">
        <v>49.4</v>
      </c>
      <c r="C499" s="38">
        <v>263.19</v>
      </c>
      <c r="D499" s="40">
        <v>1150.9000000000001</v>
      </c>
      <c r="E499" s="41" t="s">
        <v>71</v>
      </c>
      <c r="M499" s="39">
        <v>49.4</v>
      </c>
      <c r="N499" s="38">
        <v>263.19</v>
      </c>
      <c r="O499" s="40">
        <v>1150.9000000000001</v>
      </c>
    </row>
    <row r="500" spans="2:15" x14ac:dyDescent="0.3">
      <c r="B500" s="39">
        <v>49.5</v>
      </c>
      <c r="C500" s="38">
        <v>263.31</v>
      </c>
      <c r="D500" s="40">
        <v>1151.5</v>
      </c>
      <c r="E500" s="41" t="s">
        <v>71</v>
      </c>
      <c r="M500" s="39">
        <v>49.5</v>
      </c>
      <c r="N500" s="38">
        <v>263.31</v>
      </c>
      <c r="O500" s="40">
        <v>1151.5</v>
      </c>
    </row>
    <row r="501" spans="2:15" x14ac:dyDescent="0.3">
      <c r="B501" s="39">
        <v>49.6</v>
      </c>
      <c r="C501" s="38">
        <v>263.44</v>
      </c>
      <c r="D501" s="40">
        <v>1152.0999999999999</v>
      </c>
      <c r="E501" s="41" t="s">
        <v>71</v>
      </c>
      <c r="M501" s="39">
        <v>49.6</v>
      </c>
      <c r="N501" s="38">
        <v>263.44</v>
      </c>
      <c r="O501" s="40">
        <v>1152.0999999999999</v>
      </c>
    </row>
    <row r="502" spans="2:15" x14ac:dyDescent="0.3">
      <c r="B502" s="39">
        <v>49.7</v>
      </c>
      <c r="C502" s="38">
        <v>263.56</v>
      </c>
      <c r="D502" s="40">
        <v>1152.8</v>
      </c>
      <c r="E502" s="41" t="s">
        <v>71</v>
      </c>
      <c r="M502" s="39">
        <v>49.7</v>
      </c>
      <c r="N502" s="38">
        <v>263.56</v>
      </c>
      <c r="O502" s="40">
        <v>1152.8</v>
      </c>
    </row>
    <row r="503" spans="2:15" x14ac:dyDescent="0.3">
      <c r="B503" s="39">
        <v>49.8</v>
      </c>
      <c r="C503" s="38">
        <v>263.69</v>
      </c>
      <c r="D503" s="40">
        <v>1153.4000000000001</v>
      </c>
      <c r="E503" s="41" t="s">
        <v>71</v>
      </c>
      <c r="M503" s="39">
        <v>49.8</v>
      </c>
      <c r="N503" s="38">
        <v>263.69</v>
      </c>
      <c r="O503" s="40">
        <v>1153.4000000000001</v>
      </c>
    </row>
    <row r="504" spans="2:15" x14ac:dyDescent="0.3">
      <c r="B504" s="39">
        <v>49.9</v>
      </c>
      <c r="C504" s="38">
        <v>263.82</v>
      </c>
      <c r="D504" s="40">
        <v>1154</v>
      </c>
      <c r="E504" s="41" t="s">
        <v>71</v>
      </c>
      <c r="M504" s="39">
        <v>49.9</v>
      </c>
      <c r="N504" s="38">
        <v>263.82</v>
      </c>
      <c r="O504" s="40">
        <v>1154</v>
      </c>
    </row>
    <row r="505" spans="2:15" x14ac:dyDescent="0.3">
      <c r="B505" s="39">
        <v>50</v>
      </c>
      <c r="C505" s="38">
        <v>263.94</v>
      </c>
      <c r="D505" s="40">
        <v>1154.5999999999999</v>
      </c>
      <c r="E505" s="41" t="s">
        <v>71</v>
      </c>
      <c r="M505" s="39">
        <v>50</v>
      </c>
      <c r="N505" s="38">
        <v>263.94</v>
      </c>
      <c r="O505" s="40">
        <v>1154.5999999999999</v>
      </c>
    </row>
    <row r="506" spans="2:15" x14ac:dyDescent="0.3">
      <c r="B506" s="39">
        <v>50.1</v>
      </c>
      <c r="C506" s="38">
        <v>264.07</v>
      </c>
      <c r="D506" s="40">
        <v>1155.3</v>
      </c>
      <c r="E506" s="41" t="s">
        <v>71</v>
      </c>
      <c r="M506" s="39">
        <v>50.1</v>
      </c>
      <c r="N506" s="38">
        <v>264.07</v>
      </c>
      <c r="O506" s="40">
        <v>1155.3</v>
      </c>
    </row>
    <row r="507" spans="2:15" x14ac:dyDescent="0.3">
      <c r="B507" s="39">
        <v>50.2</v>
      </c>
      <c r="C507" s="38">
        <v>264.19</v>
      </c>
      <c r="D507" s="40">
        <v>1155.9000000000001</v>
      </c>
      <c r="E507" s="41" t="s">
        <v>71</v>
      </c>
      <c r="M507" s="39">
        <v>50.2</v>
      </c>
      <c r="N507" s="38">
        <v>264.19</v>
      </c>
      <c r="O507" s="40">
        <v>1155.9000000000001</v>
      </c>
    </row>
    <row r="508" spans="2:15" x14ac:dyDescent="0.3">
      <c r="B508" s="39">
        <v>50.3</v>
      </c>
      <c r="C508" s="38">
        <v>264.31</v>
      </c>
      <c r="D508" s="40">
        <v>1156.5</v>
      </c>
      <c r="E508" s="41" t="s">
        <v>71</v>
      </c>
      <c r="M508" s="39">
        <v>50.3</v>
      </c>
      <c r="N508" s="38">
        <v>264.31</v>
      </c>
      <c r="O508" s="40">
        <v>1156.5</v>
      </c>
    </row>
    <row r="509" spans="2:15" x14ac:dyDescent="0.3">
      <c r="B509" s="39">
        <v>50.4</v>
      </c>
      <c r="C509" s="38">
        <v>264.44</v>
      </c>
      <c r="D509" s="40">
        <v>1157.0999999999999</v>
      </c>
      <c r="E509" s="41" t="s">
        <v>71</v>
      </c>
      <c r="M509" s="39">
        <v>50.4</v>
      </c>
      <c r="N509" s="38">
        <v>264.44</v>
      </c>
      <c r="O509" s="40">
        <v>1157.0999999999999</v>
      </c>
    </row>
    <row r="510" spans="2:15" x14ac:dyDescent="0.3">
      <c r="B510" s="39">
        <v>50.5</v>
      </c>
      <c r="C510" s="38">
        <v>264.56</v>
      </c>
      <c r="D510" s="40">
        <v>1157.8</v>
      </c>
      <c r="E510" s="41" t="s">
        <v>71</v>
      </c>
      <c r="M510" s="39">
        <v>50.5</v>
      </c>
      <c r="N510" s="38">
        <v>264.56</v>
      </c>
      <c r="O510" s="40">
        <v>1157.8</v>
      </c>
    </row>
    <row r="511" spans="2:15" x14ac:dyDescent="0.3">
      <c r="B511" s="39">
        <v>50.6</v>
      </c>
      <c r="C511" s="38">
        <v>264.69</v>
      </c>
      <c r="D511" s="40">
        <v>1158.4000000000001</v>
      </c>
      <c r="E511" s="41" t="s">
        <v>71</v>
      </c>
      <c r="M511" s="39">
        <v>50.6</v>
      </c>
      <c r="N511" s="38">
        <v>264.69</v>
      </c>
      <c r="O511" s="40">
        <v>1158.4000000000001</v>
      </c>
    </row>
    <row r="512" spans="2:15" x14ac:dyDescent="0.3">
      <c r="B512" s="39">
        <v>50.7</v>
      </c>
      <c r="C512" s="38">
        <v>264.81</v>
      </c>
      <c r="D512" s="40">
        <v>1159</v>
      </c>
      <c r="E512" s="41" t="s">
        <v>71</v>
      </c>
      <c r="M512" s="39">
        <v>50.7</v>
      </c>
      <c r="N512" s="38">
        <v>264.81</v>
      </c>
      <c r="O512" s="40">
        <v>1159</v>
      </c>
    </row>
    <row r="513" spans="2:15" x14ac:dyDescent="0.3">
      <c r="B513" s="39">
        <v>50.8</v>
      </c>
      <c r="C513" s="38">
        <v>264.93</v>
      </c>
      <c r="D513" s="40">
        <v>1159.5999999999999</v>
      </c>
      <c r="E513" s="41" t="s">
        <v>71</v>
      </c>
      <c r="M513" s="39">
        <v>50.8</v>
      </c>
      <c r="N513" s="38">
        <v>264.93</v>
      </c>
      <c r="O513" s="40">
        <v>1159.5999999999999</v>
      </c>
    </row>
    <row r="514" spans="2:15" x14ac:dyDescent="0.3">
      <c r="B514" s="39">
        <v>50.9</v>
      </c>
      <c r="C514" s="38">
        <v>265.06</v>
      </c>
      <c r="D514" s="40">
        <v>1160.3</v>
      </c>
      <c r="E514" s="41" t="s">
        <v>71</v>
      </c>
      <c r="M514" s="39">
        <v>50.9</v>
      </c>
      <c r="N514" s="38">
        <v>265.06</v>
      </c>
      <c r="O514" s="40">
        <v>1160.3</v>
      </c>
    </row>
    <row r="515" spans="2:15" x14ac:dyDescent="0.3">
      <c r="B515" s="39">
        <v>51</v>
      </c>
      <c r="C515" s="38">
        <v>265.18</v>
      </c>
      <c r="D515" s="40">
        <v>1160.9000000000001</v>
      </c>
      <c r="E515" s="41" t="s">
        <v>71</v>
      </c>
      <c r="M515" s="39">
        <v>51</v>
      </c>
      <c r="N515" s="38">
        <v>265.18</v>
      </c>
      <c r="O515" s="40">
        <v>1160.9000000000001</v>
      </c>
    </row>
    <row r="516" spans="2:15" x14ac:dyDescent="0.3">
      <c r="B516" s="39">
        <v>51.1</v>
      </c>
      <c r="C516" s="38">
        <v>265.3</v>
      </c>
      <c r="D516" s="40">
        <v>1161.5</v>
      </c>
      <c r="E516" s="41" t="s">
        <v>71</v>
      </c>
      <c r="M516" s="39">
        <v>51.1</v>
      </c>
      <c r="N516" s="38">
        <v>265.3</v>
      </c>
      <c r="O516" s="40">
        <v>1161.5</v>
      </c>
    </row>
    <row r="517" spans="2:15" x14ac:dyDescent="0.3">
      <c r="B517" s="39">
        <v>51.2</v>
      </c>
      <c r="C517" s="38">
        <v>265.43</v>
      </c>
      <c r="D517" s="40">
        <v>1162.0999999999999</v>
      </c>
      <c r="E517" s="41" t="s">
        <v>71</v>
      </c>
      <c r="M517" s="39">
        <v>51.2</v>
      </c>
      <c r="N517" s="38">
        <v>265.43</v>
      </c>
      <c r="O517" s="40">
        <v>1162.0999999999999</v>
      </c>
    </row>
    <row r="518" spans="2:15" x14ac:dyDescent="0.3">
      <c r="B518" s="39">
        <v>51.3</v>
      </c>
      <c r="C518" s="38">
        <v>265.55</v>
      </c>
      <c r="D518" s="40">
        <v>1162.7</v>
      </c>
      <c r="E518" s="41" t="s">
        <v>71</v>
      </c>
      <c r="M518" s="39">
        <v>51.3</v>
      </c>
      <c r="N518" s="38">
        <v>265.55</v>
      </c>
      <c r="O518" s="40">
        <v>1162.7</v>
      </c>
    </row>
    <row r="519" spans="2:15" x14ac:dyDescent="0.3">
      <c r="B519" s="39">
        <v>51.4</v>
      </c>
      <c r="C519" s="38">
        <v>265.67</v>
      </c>
      <c r="D519" s="40">
        <v>1163.3</v>
      </c>
      <c r="E519" s="41" t="s">
        <v>71</v>
      </c>
      <c r="M519" s="39">
        <v>51.4</v>
      </c>
      <c r="N519" s="38">
        <v>265.67</v>
      </c>
      <c r="O519" s="40">
        <v>1163.3</v>
      </c>
    </row>
    <row r="520" spans="2:15" x14ac:dyDescent="0.3">
      <c r="B520" s="39">
        <v>51.5</v>
      </c>
      <c r="C520" s="38">
        <v>265.79000000000002</v>
      </c>
      <c r="D520" s="40">
        <v>1164</v>
      </c>
      <c r="E520" s="41" t="s">
        <v>71</v>
      </c>
      <c r="M520" s="39">
        <v>51.5</v>
      </c>
      <c r="N520" s="38">
        <v>265.79000000000002</v>
      </c>
      <c r="O520" s="40">
        <v>1164</v>
      </c>
    </row>
    <row r="521" spans="2:15" x14ac:dyDescent="0.3">
      <c r="B521" s="39">
        <v>51.6</v>
      </c>
      <c r="C521" s="38">
        <v>265.92</v>
      </c>
      <c r="D521" s="40">
        <v>1164.5999999999999</v>
      </c>
      <c r="E521" s="41" t="s">
        <v>71</v>
      </c>
      <c r="M521" s="39">
        <v>51.6</v>
      </c>
      <c r="N521" s="38">
        <v>265.92</v>
      </c>
      <c r="O521" s="40">
        <v>1164.5999999999999</v>
      </c>
    </row>
    <row r="522" spans="2:15" x14ac:dyDescent="0.3">
      <c r="B522" s="39">
        <v>51.7</v>
      </c>
      <c r="C522" s="38">
        <v>266.04000000000002</v>
      </c>
      <c r="D522" s="40">
        <v>1165.2</v>
      </c>
      <c r="E522" s="41" t="s">
        <v>71</v>
      </c>
      <c r="M522" s="39">
        <v>51.7</v>
      </c>
      <c r="N522" s="38">
        <v>266.04000000000002</v>
      </c>
      <c r="O522" s="40">
        <v>1165.2</v>
      </c>
    </row>
    <row r="523" spans="2:15" x14ac:dyDescent="0.3">
      <c r="B523" s="39">
        <v>51.8</v>
      </c>
      <c r="C523" s="38">
        <v>266.16000000000003</v>
      </c>
      <c r="D523" s="40">
        <v>1165.8</v>
      </c>
      <c r="E523" s="41" t="s">
        <v>71</v>
      </c>
      <c r="M523" s="39">
        <v>51.8</v>
      </c>
      <c r="N523" s="38">
        <v>266.16000000000003</v>
      </c>
      <c r="O523" s="40">
        <v>1165.8</v>
      </c>
    </row>
    <row r="524" spans="2:15" x14ac:dyDescent="0.3">
      <c r="B524" s="39">
        <v>51.9</v>
      </c>
      <c r="C524" s="38">
        <v>266.27999999999997</v>
      </c>
      <c r="D524" s="40">
        <v>1166.4000000000001</v>
      </c>
      <c r="E524" s="41" t="s">
        <v>71</v>
      </c>
      <c r="M524" s="39">
        <v>51.9</v>
      </c>
      <c r="N524" s="38">
        <v>266.27999999999997</v>
      </c>
      <c r="O524" s="40">
        <v>1166.4000000000001</v>
      </c>
    </row>
    <row r="525" spans="2:15" x14ac:dyDescent="0.3">
      <c r="B525" s="39">
        <v>52</v>
      </c>
      <c r="C525" s="38">
        <v>266.39999999999998</v>
      </c>
      <c r="D525" s="40">
        <v>1167</v>
      </c>
      <c r="E525" s="41" t="s">
        <v>71</v>
      </c>
      <c r="M525" s="39">
        <v>52</v>
      </c>
      <c r="N525" s="38">
        <v>266.39999999999998</v>
      </c>
      <c r="O525" s="40">
        <v>1167</v>
      </c>
    </row>
    <row r="526" spans="2:15" x14ac:dyDescent="0.3">
      <c r="B526" s="39">
        <v>52.1</v>
      </c>
      <c r="C526" s="38">
        <v>266.52</v>
      </c>
      <c r="D526" s="40">
        <v>1167.5999999999999</v>
      </c>
      <c r="E526" s="41" t="s">
        <v>71</v>
      </c>
      <c r="M526" s="39">
        <v>52.1</v>
      </c>
      <c r="N526" s="38">
        <v>266.52</v>
      </c>
      <c r="O526" s="40">
        <v>1167.5999999999999</v>
      </c>
    </row>
    <row r="527" spans="2:15" x14ac:dyDescent="0.3">
      <c r="B527" s="39">
        <v>52.2</v>
      </c>
      <c r="C527" s="38">
        <v>266.64999999999998</v>
      </c>
      <c r="D527" s="40">
        <v>1168.3</v>
      </c>
      <c r="E527" s="41" t="s">
        <v>71</v>
      </c>
      <c r="M527" s="39">
        <v>52.2</v>
      </c>
      <c r="N527" s="38">
        <v>266.64999999999998</v>
      </c>
      <c r="O527" s="40">
        <v>1168.3</v>
      </c>
    </row>
    <row r="528" spans="2:15" x14ac:dyDescent="0.3">
      <c r="B528" s="39">
        <v>52.3</v>
      </c>
      <c r="C528" s="38">
        <v>266.77</v>
      </c>
      <c r="D528" s="40">
        <v>1168.9000000000001</v>
      </c>
      <c r="E528" s="41" t="s">
        <v>71</v>
      </c>
      <c r="M528" s="39">
        <v>52.3</v>
      </c>
      <c r="N528" s="38">
        <v>266.77</v>
      </c>
      <c r="O528" s="40">
        <v>1168.9000000000001</v>
      </c>
    </row>
    <row r="529" spans="2:15" x14ac:dyDescent="0.3">
      <c r="B529" s="39">
        <v>52.4</v>
      </c>
      <c r="C529" s="38">
        <v>266.89</v>
      </c>
      <c r="D529" s="40">
        <v>1169.5</v>
      </c>
      <c r="E529" s="41" t="s">
        <v>71</v>
      </c>
      <c r="M529" s="39">
        <v>52.4</v>
      </c>
      <c r="N529" s="38">
        <v>266.89</v>
      </c>
      <c r="O529" s="40">
        <v>1169.5</v>
      </c>
    </row>
    <row r="530" spans="2:15" x14ac:dyDescent="0.3">
      <c r="B530" s="39">
        <v>52.5</v>
      </c>
      <c r="C530" s="38">
        <v>267.01</v>
      </c>
      <c r="D530" s="40">
        <v>1170.0999999999999</v>
      </c>
      <c r="E530" s="41" t="s">
        <v>71</v>
      </c>
      <c r="M530" s="39">
        <v>52.5</v>
      </c>
      <c r="N530" s="38">
        <v>267.01</v>
      </c>
      <c r="O530" s="40">
        <v>1170.0999999999999</v>
      </c>
    </row>
    <row r="531" spans="2:15" x14ac:dyDescent="0.3">
      <c r="B531" s="39">
        <v>52.6</v>
      </c>
      <c r="C531" s="38">
        <v>267.13</v>
      </c>
      <c r="D531" s="40">
        <v>1170.7</v>
      </c>
      <c r="E531" s="41" t="s">
        <v>71</v>
      </c>
      <c r="M531" s="39">
        <v>52.6</v>
      </c>
      <c r="N531" s="38">
        <v>267.13</v>
      </c>
      <c r="O531" s="40">
        <v>1170.7</v>
      </c>
    </row>
    <row r="532" spans="2:15" x14ac:dyDescent="0.3">
      <c r="B532" s="39">
        <v>52.7</v>
      </c>
      <c r="C532" s="38">
        <v>267.25</v>
      </c>
      <c r="D532" s="40">
        <v>1171.3</v>
      </c>
      <c r="E532" s="41" t="s">
        <v>71</v>
      </c>
      <c r="M532" s="39">
        <v>52.7</v>
      </c>
      <c r="N532" s="38">
        <v>267.25</v>
      </c>
      <c r="O532" s="40">
        <v>1171.3</v>
      </c>
    </row>
    <row r="533" spans="2:15" x14ac:dyDescent="0.3">
      <c r="B533" s="39">
        <v>52.8</v>
      </c>
      <c r="C533" s="38">
        <v>267.37</v>
      </c>
      <c r="D533" s="40">
        <v>1171.9000000000001</v>
      </c>
      <c r="E533" s="41" t="s">
        <v>71</v>
      </c>
      <c r="M533" s="39">
        <v>52.8</v>
      </c>
      <c r="N533" s="38">
        <v>267.37</v>
      </c>
      <c r="O533" s="40">
        <v>1171.9000000000001</v>
      </c>
    </row>
    <row r="534" spans="2:15" x14ac:dyDescent="0.3">
      <c r="B534" s="39">
        <v>52.9</v>
      </c>
      <c r="C534" s="38">
        <v>267.49</v>
      </c>
      <c r="D534" s="40">
        <v>1172.5</v>
      </c>
      <c r="E534" s="41" t="s">
        <v>71</v>
      </c>
      <c r="M534" s="39">
        <v>52.9</v>
      </c>
      <c r="N534" s="38">
        <v>267.49</v>
      </c>
      <c r="O534" s="40">
        <v>1172.5</v>
      </c>
    </row>
    <row r="535" spans="2:15" x14ac:dyDescent="0.3">
      <c r="B535" s="39">
        <v>53</v>
      </c>
      <c r="C535" s="38">
        <v>267.61</v>
      </c>
      <c r="D535" s="40">
        <v>1173.0999999999999</v>
      </c>
      <c r="E535" s="41" t="s">
        <v>71</v>
      </c>
      <c r="M535" s="39">
        <v>53</v>
      </c>
      <c r="N535" s="38">
        <v>267.61</v>
      </c>
      <c r="O535" s="40">
        <v>1173.0999999999999</v>
      </c>
    </row>
    <row r="536" spans="2:15" x14ac:dyDescent="0.3">
      <c r="B536" s="39">
        <v>53.1</v>
      </c>
      <c r="C536" s="38">
        <v>267.73</v>
      </c>
      <c r="D536" s="40">
        <v>1173.7</v>
      </c>
      <c r="E536" s="41" t="s">
        <v>71</v>
      </c>
      <c r="M536" s="39">
        <v>53.1</v>
      </c>
      <c r="N536" s="38">
        <v>267.73</v>
      </c>
      <c r="O536" s="40">
        <v>1173.7</v>
      </c>
    </row>
    <row r="537" spans="2:15" x14ac:dyDescent="0.3">
      <c r="B537" s="39">
        <v>53.2</v>
      </c>
      <c r="C537" s="38">
        <v>267.85000000000002</v>
      </c>
      <c r="D537" s="40">
        <v>1174.3</v>
      </c>
      <c r="E537" s="41" t="s">
        <v>71</v>
      </c>
      <c r="M537" s="39">
        <v>53.2</v>
      </c>
      <c r="N537" s="38">
        <v>267.85000000000002</v>
      </c>
      <c r="O537" s="40">
        <v>1174.3</v>
      </c>
    </row>
    <row r="538" spans="2:15" x14ac:dyDescent="0.3">
      <c r="B538" s="39">
        <v>53.3</v>
      </c>
      <c r="C538" s="38">
        <v>267.97000000000003</v>
      </c>
      <c r="D538" s="40">
        <v>1174.9000000000001</v>
      </c>
      <c r="E538" s="41" t="s">
        <v>71</v>
      </c>
      <c r="M538" s="39">
        <v>53.3</v>
      </c>
      <c r="N538" s="38">
        <v>267.97000000000003</v>
      </c>
      <c r="O538" s="40">
        <v>1174.9000000000001</v>
      </c>
    </row>
    <row r="539" spans="2:15" x14ac:dyDescent="0.3">
      <c r="B539" s="39">
        <v>53.4</v>
      </c>
      <c r="C539" s="38">
        <v>268.08</v>
      </c>
      <c r="D539" s="40">
        <v>1175.5</v>
      </c>
      <c r="E539" s="41" t="s">
        <v>71</v>
      </c>
      <c r="M539" s="39">
        <v>53.4</v>
      </c>
      <c r="N539" s="38">
        <v>268.08</v>
      </c>
      <c r="O539" s="40">
        <v>1175.5</v>
      </c>
    </row>
    <row r="540" spans="2:15" x14ac:dyDescent="0.3">
      <c r="B540" s="39">
        <v>53.5</v>
      </c>
      <c r="C540" s="38">
        <v>268.2</v>
      </c>
      <c r="D540" s="40">
        <v>1176.0999999999999</v>
      </c>
      <c r="E540" s="41" t="s">
        <v>71</v>
      </c>
      <c r="M540" s="39">
        <v>53.5</v>
      </c>
      <c r="N540" s="38">
        <v>268.2</v>
      </c>
      <c r="O540" s="40">
        <v>1176.0999999999999</v>
      </c>
    </row>
    <row r="541" spans="2:15" x14ac:dyDescent="0.3">
      <c r="B541" s="39">
        <v>53.6</v>
      </c>
      <c r="C541" s="38">
        <v>268.32</v>
      </c>
      <c r="D541" s="40">
        <v>1176.7</v>
      </c>
      <c r="E541" s="41" t="s">
        <v>71</v>
      </c>
      <c r="M541" s="39">
        <v>53.6</v>
      </c>
      <c r="N541" s="38">
        <v>268.32</v>
      </c>
      <c r="O541" s="40">
        <v>1176.7</v>
      </c>
    </row>
    <row r="542" spans="2:15" x14ac:dyDescent="0.3">
      <c r="B542" s="39">
        <v>53.7</v>
      </c>
      <c r="C542" s="38">
        <v>268.44</v>
      </c>
      <c r="D542" s="40">
        <v>1177.3</v>
      </c>
      <c r="E542" s="41" t="s">
        <v>71</v>
      </c>
      <c r="M542" s="39">
        <v>53.7</v>
      </c>
      <c r="N542" s="38">
        <v>268.44</v>
      </c>
      <c r="O542" s="40">
        <v>1177.3</v>
      </c>
    </row>
    <row r="543" spans="2:15" x14ac:dyDescent="0.3">
      <c r="B543" s="39">
        <v>53.8</v>
      </c>
      <c r="C543" s="38">
        <v>268.56</v>
      </c>
      <c r="D543" s="40">
        <v>1177.9000000000001</v>
      </c>
      <c r="E543" s="41" t="s">
        <v>71</v>
      </c>
      <c r="M543" s="39">
        <v>53.8</v>
      </c>
      <c r="N543" s="38">
        <v>268.56</v>
      </c>
      <c r="O543" s="40">
        <v>1177.9000000000001</v>
      </c>
    </row>
    <row r="544" spans="2:15" x14ac:dyDescent="0.3">
      <c r="B544" s="39">
        <v>53.9</v>
      </c>
      <c r="C544" s="38">
        <v>268.68</v>
      </c>
      <c r="D544" s="40">
        <v>1178.5</v>
      </c>
      <c r="E544" s="41" t="s">
        <v>71</v>
      </c>
      <c r="M544" s="39">
        <v>53.9</v>
      </c>
      <c r="N544" s="38">
        <v>268.68</v>
      </c>
      <c r="O544" s="40">
        <v>1178.5</v>
      </c>
    </row>
    <row r="545" spans="2:15" x14ac:dyDescent="0.3">
      <c r="B545" s="39">
        <v>54</v>
      </c>
      <c r="C545" s="38">
        <v>268.79000000000002</v>
      </c>
      <c r="D545" s="40">
        <v>1179.0999999999999</v>
      </c>
      <c r="E545" s="41" t="s">
        <v>71</v>
      </c>
      <c r="M545" s="39">
        <v>54</v>
      </c>
      <c r="N545" s="38">
        <v>268.79000000000002</v>
      </c>
      <c r="O545" s="40">
        <v>1179.0999999999999</v>
      </c>
    </row>
    <row r="546" spans="2:15" x14ac:dyDescent="0.3">
      <c r="B546" s="39">
        <v>54.1</v>
      </c>
      <c r="C546" s="38">
        <v>268.91000000000003</v>
      </c>
      <c r="D546" s="40">
        <v>1179.7</v>
      </c>
      <c r="E546" s="41" t="s">
        <v>71</v>
      </c>
      <c r="M546" s="39">
        <v>54.1</v>
      </c>
      <c r="N546" s="38">
        <v>268.91000000000003</v>
      </c>
      <c r="O546" s="40">
        <v>1179.7</v>
      </c>
    </row>
    <row r="547" spans="2:15" x14ac:dyDescent="0.3">
      <c r="B547" s="39">
        <v>54.2</v>
      </c>
      <c r="C547" s="38">
        <v>269.02999999999997</v>
      </c>
      <c r="D547" s="40">
        <v>1180.3</v>
      </c>
      <c r="E547" s="41" t="s">
        <v>71</v>
      </c>
      <c r="M547" s="39">
        <v>54.2</v>
      </c>
      <c r="N547" s="38">
        <v>269.02999999999997</v>
      </c>
      <c r="O547" s="40">
        <v>1180.3</v>
      </c>
    </row>
    <row r="548" spans="2:15" x14ac:dyDescent="0.3">
      <c r="B548" s="39">
        <v>54.3</v>
      </c>
      <c r="C548" s="38">
        <v>269.14999999999998</v>
      </c>
      <c r="D548" s="40">
        <v>1180.9000000000001</v>
      </c>
      <c r="E548" s="41" t="s">
        <v>71</v>
      </c>
      <c r="M548" s="39">
        <v>54.3</v>
      </c>
      <c r="N548" s="38">
        <v>269.14999999999998</v>
      </c>
      <c r="O548" s="40">
        <v>1180.9000000000001</v>
      </c>
    </row>
    <row r="549" spans="2:15" x14ac:dyDescent="0.3">
      <c r="B549" s="39">
        <v>54.4</v>
      </c>
      <c r="C549" s="38">
        <v>269.27</v>
      </c>
      <c r="D549" s="40">
        <v>1181.5</v>
      </c>
      <c r="E549" s="41" t="s">
        <v>71</v>
      </c>
      <c r="M549" s="39">
        <v>54.4</v>
      </c>
      <c r="N549" s="38">
        <v>269.27</v>
      </c>
      <c r="O549" s="40">
        <v>1181.5</v>
      </c>
    </row>
    <row r="550" spans="2:15" x14ac:dyDescent="0.3">
      <c r="B550" s="39">
        <v>54.5</v>
      </c>
      <c r="C550" s="38">
        <v>269.38</v>
      </c>
      <c r="D550" s="40">
        <v>1182.0999999999999</v>
      </c>
      <c r="E550" s="41" t="s">
        <v>71</v>
      </c>
      <c r="M550" s="39">
        <v>54.5</v>
      </c>
      <c r="N550" s="38">
        <v>269.38</v>
      </c>
      <c r="O550" s="40">
        <v>1182.0999999999999</v>
      </c>
    </row>
    <row r="551" spans="2:15" x14ac:dyDescent="0.3">
      <c r="B551" s="39">
        <v>54.6</v>
      </c>
      <c r="C551" s="38">
        <v>269.5</v>
      </c>
      <c r="D551" s="40">
        <v>1182.7</v>
      </c>
      <c r="E551" s="41" t="s">
        <v>71</v>
      </c>
      <c r="M551" s="39">
        <v>54.6</v>
      </c>
      <c r="N551" s="38">
        <v>269.5</v>
      </c>
      <c r="O551" s="40">
        <v>1182.7</v>
      </c>
    </row>
    <row r="552" spans="2:15" x14ac:dyDescent="0.3">
      <c r="B552" s="39">
        <v>54.7</v>
      </c>
      <c r="C552" s="38">
        <v>269.62</v>
      </c>
      <c r="D552" s="40">
        <v>1183.3</v>
      </c>
      <c r="E552" s="41" t="s">
        <v>71</v>
      </c>
      <c r="M552" s="39">
        <v>54.7</v>
      </c>
      <c r="N552" s="38">
        <v>269.62</v>
      </c>
      <c r="O552" s="40">
        <v>1183.3</v>
      </c>
    </row>
    <row r="553" spans="2:15" x14ac:dyDescent="0.3">
      <c r="B553" s="39">
        <v>54.8</v>
      </c>
      <c r="C553" s="38">
        <v>269.73</v>
      </c>
      <c r="D553" s="40">
        <v>1183.9000000000001</v>
      </c>
      <c r="E553" s="41" t="s">
        <v>71</v>
      </c>
      <c r="M553" s="39">
        <v>54.8</v>
      </c>
      <c r="N553" s="38">
        <v>269.73</v>
      </c>
      <c r="O553" s="40">
        <v>1183.9000000000001</v>
      </c>
    </row>
    <row r="554" spans="2:15" x14ac:dyDescent="0.3">
      <c r="B554" s="39">
        <v>54.9</v>
      </c>
      <c r="C554" s="38">
        <v>269.85000000000002</v>
      </c>
      <c r="D554" s="40">
        <v>1184.5</v>
      </c>
      <c r="E554" s="41" t="s">
        <v>71</v>
      </c>
      <c r="M554" s="39">
        <v>54.9</v>
      </c>
      <c r="N554" s="38">
        <v>269.85000000000002</v>
      </c>
      <c r="O554" s="40">
        <v>1184.5</v>
      </c>
    </row>
    <row r="555" spans="2:15" x14ac:dyDescent="0.3">
      <c r="B555" s="39">
        <v>55</v>
      </c>
      <c r="C555" s="38">
        <v>269.97000000000003</v>
      </c>
      <c r="D555" s="40">
        <v>1185.0999999999999</v>
      </c>
      <c r="E555" s="41" t="s">
        <v>71</v>
      </c>
      <c r="M555" s="39">
        <v>55</v>
      </c>
      <c r="N555" s="38">
        <v>269.97000000000003</v>
      </c>
      <c r="O555" s="40">
        <v>1185.0999999999999</v>
      </c>
    </row>
    <row r="556" spans="2:15" x14ac:dyDescent="0.3">
      <c r="B556" s="39">
        <v>55.1</v>
      </c>
      <c r="C556" s="38">
        <v>270.08</v>
      </c>
      <c r="D556" s="40">
        <v>1185.7</v>
      </c>
      <c r="E556" s="41" t="s">
        <v>71</v>
      </c>
      <c r="M556" s="39">
        <v>55.1</v>
      </c>
      <c r="N556" s="38">
        <v>270.08</v>
      </c>
      <c r="O556" s="40">
        <v>1185.7</v>
      </c>
    </row>
    <row r="557" spans="2:15" x14ac:dyDescent="0.3">
      <c r="B557" s="39">
        <v>55.2</v>
      </c>
      <c r="C557" s="38">
        <v>270.2</v>
      </c>
      <c r="D557" s="40">
        <v>1186.3</v>
      </c>
      <c r="E557" s="41" t="s">
        <v>71</v>
      </c>
      <c r="M557" s="39">
        <v>55.2</v>
      </c>
      <c r="N557" s="38">
        <v>270.2</v>
      </c>
      <c r="O557" s="40">
        <v>1186.3</v>
      </c>
    </row>
    <row r="558" spans="2:15" x14ac:dyDescent="0.3">
      <c r="B558" s="39">
        <v>55.3</v>
      </c>
      <c r="C558" s="38">
        <v>270.31</v>
      </c>
      <c r="D558" s="40">
        <v>1186.9000000000001</v>
      </c>
      <c r="E558" s="41" t="s">
        <v>71</v>
      </c>
      <c r="M558" s="39">
        <v>55.3</v>
      </c>
      <c r="N558" s="38">
        <v>270.31</v>
      </c>
      <c r="O558" s="40">
        <v>1186.9000000000001</v>
      </c>
    </row>
    <row r="559" spans="2:15" x14ac:dyDescent="0.3">
      <c r="B559" s="39">
        <v>55.4</v>
      </c>
      <c r="C559" s="38">
        <v>270.43</v>
      </c>
      <c r="D559" s="40">
        <v>1187.5</v>
      </c>
      <c r="E559" s="41" t="s">
        <v>71</v>
      </c>
      <c r="M559" s="39">
        <v>55.4</v>
      </c>
      <c r="N559" s="38">
        <v>270.43</v>
      </c>
      <c r="O559" s="40">
        <v>1187.5</v>
      </c>
    </row>
    <row r="560" spans="2:15" x14ac:dyDescent="0.3">
      <c r="B560" s="39">
        <v>55.5</v>
      </c>
      <c r="C560" s="38">
        <v>270.54000000000002</v>
      </c>
      <c r="D560" s="40">
        <v>1188</v>
      </c>
      <c r="E560" s="41" t="s">
        <v>71</v>
      </c>
      <c r="M560" s="39">
        <v>55.5</v>
      </c>
      <c r="N560" s="38">
        <v>270.54000000000002</v>
      </c>
      <c r="O560" s="40">
        <v>1188</v>
      </c>
    </row>
    <row r="561" spans="2:15" x14ac:dyDescent="0.3">
      <c r="B561" s="39">
        <v>55.6</v>
      </c>
      <c r="C561" s="38">
        <v>270.66000000000003</v>
      </c>
      <c r="D561" s="40">
        <v>1188.5999999999999</v>
      </c>
      <c r="E561" s="41" t="s">
        <v>71</v>
      </c>
      <c r="M561" s="39">
        <v>55.6</v>
      </c>
      <c r="N561" s="38">
        <v>270.66000000000003</v>
      </c>
      <c r="O561" s="40">
        <v>1188.5999999999999</v>
      </c>
    </row>
    <row r="562" spans="2:15" x14ac:dyDescent="0.3">
      <c r="B562" s="39">
        <v>55.7</v>
      </c>
      <c r="C562" s="38">
        <v>270.77</v>
      </c>
      <c r="D562" s="40">
        <v>1189.2</v>
      </c>
      <c r="E562" s="41" t="s">
        <v>71</v>
      </c>
      <c r="M562" s="39">
        <v>55.7</v>
      </c>
      <c r="N562" s="38">
        <v>270.77</v>
      </c>
      <c r="O562" s="40">
        <v>1189.2</v>
      </c>
    </row>
    <row r="563" spans="2:15" x14ac:dyDescent="0.3">
      <c r="B563" s="39">
        <v>55.8</v>
      </c>
      <c r="C563" s="38">
        <v>270.89</v>
      </c>
      <c r="D563" s="40">
        <v>1189.8</v>
      </c>
      <c r="E563" s="41" t="s">
        <v>71</v>
      </c>
      <c r="M563" s="39">
        <v>55.8</v>
      </c>
      <c r="N563" s="38">
        <v>270.89</v>
      </c>
      <c r="O563" s="40">
        <v>1189.8</v>
      </c>
    </row>
    <row r="564" spans="2:15" x14ac:dyDescent="0.3">
      <c r="B564" s="39">
        <v>55.9</v>
      </c>
      <c r="C564" s="38">
        <v>271</v>
      </c>
      <c r="D564" s="40">
        <v>1190.4000000000001</v>
      </c>
      <c r="E564" s="41" t="s">
        <v>71</v>
      </c>
      <c r="M564" s="39">
        <v>55.9</v>
      </c>
      <c r="N564" s="38">
        <v>271</v>
      </c>
      <c r="O564" s="40">
        <v>1190.4000000000001</v>
      </c>
    </row>
    <row r="565" spans="2:15" x14ac:dyDescent="0.3">
      <c r="B565" s="39">
        <v>56</v>
      </c>
      <c r="C565" s="38">
        <v>271.12</v>
      </c>
      <c r="D565" s="40">
        <v>1191</v>
      </c>
      <c r="E565" s="41" t="s">
        <v>71</v>
      </c>
      <c r="M565" s="39">
        <v>56</v>
      </c>
      <c r="N565" s="38">
        <v>271.12</v>
      </c>
      <c r="O565" s="40">
        <v>1191</v>
      </c>
    </row>
    <row r="566" spans="2:15" x14ac:dyDescent="0.3">
      <c r="B566" s="39">
        <v>56.1</v>
      </c>
      <c r="C566" s="38">
        <v>271.23</v>
      </c>
      <c r="D566" s="40">
        <v>1191.5999999999999</v>
      </c>
      <c r="E566" s="41" t="s">
        <v>71</v>
      </c>
      <c r="M566" s="39">
        <v>56.1</v>
      </c>
      <c r="N566" s="38">
        <v>271.23</v>
      </c>
      <c r="O566" s="40">
        <v>1191.5999999999999</v>
      </c>
    </row>
    <row r="567" spans="2:15" x14ac:dyDescent="0.3">
      <c r="B567" s="39">
        <v>56.2</v>
      </c>
      <c r="C567" s="38">
        <v>271.35000000000002</v>
      </c>
      <c r="D567" s="40">
        <v>1192.0999999999999</v>
      </c>
      <c r="E567" s="41" t="s">
        <v>71</v>
      </c>
      <c r="M567" s="39">
        <v>56.2</v>
      </c>
      <c r="N567" s="38">
        <v>271.35000000000002</v>
      </c>
      <c r="O567" s="40">
        <v>1192.0999999999999</v>
      </c>
    </row>
    <row r="568" spans="2:15" x14ac:dyDescent="0.3">
      <c r="B568" s="39">
        <v>56.3</v>
      </c>
      <c r="C568" s="38">
        <v>271.45999999999998</v>
      </c>
      <c r="D568" s="40">
        <v>1192.7</v>
      </c>
      <c r="E568" s="41" t="s">
        <v>71</v>
      </c>
      <c r="M568" s="39">
        <v>56.3</v>
      </c>
      <c r="N568" s="38">
        <v>271.45999999999998</v>
      </c>
      <c r="O568" s="40">
        <v>1192.7</v>
      </c>
    </row>
    <row r="569" spans="2:15" x14ac:dyDescent="0.3">
      <c r="B569" s="39">
        <v>56.4</v>
      </c>
      <c r="C569" s="38">
        <v>271.58</v>
      </c>
      <c r="D569" s="40">
        <v>1193.3</v>
      </c>
      <c r="E569" s="41" t="s">
        <v>71</v>
      </c>
      <c r="M569" s="39">
        <v>56.4</v>
      </c>
      <c r="N569" s="38">
        <v>271.58</v>
      </c>
      <c r="O569" s="40">
        <v>1193.3</v>
      </c>
    </row>
    <row r="570" spans="2:15" x14ac:dyDescent="0.3">
      <c r="B570" s="39">
        <v>56.5</v>
      </c>
      <c r="C570" s="38">
        <v>271.69</v>
      </c>
      <c r="D570" s="40">
        <v>1193.9000000000001</v>
      </c>
      <c r="E570" s="41" t="s">
        <v>71</v>
      </c>
      <c r="M570" s="39">
        <v>56.5</v>
      </c>
      <c r="N570" s="38">
        <v>271.69</v>
      </c>
      <c r="O570" s="40">
        <v>1193.9000000000001</v>
      </c>
    </row>
    <row r="571" spans="2:15" x14ac:dyDescent="0.3">
      <c r="B571" s="39">
        <v>56.6</v>
      </c>
      <c r="C571" s="38">
        <v>271.8</v>
      </c>
      <c r="D571" s="40">
        <v>1194.5</v>
      </c>
      <c r="E571" s="41" t="s">
        <v>71</v>
      </c>
      <c r="M571" s="39">
        <v>56.6</v>
      </c>
      <c r="N571" s="38">
        <v>271.8</v>
      </c>
      <c r="O571" s="40">
        <v>1194.5</v>
      </c>
    </row>
    <row r="572" spans="2:15" x14ac:dyDescent="0.3">
      <c r="B572" s="39">
        <v>56.7</v>
      </c>
      <c r="C572" s="38">
        <v>271.92</v>
      </c>
      <c r="D572" s="40">
        <v>1195.0999999999999</v>
      </c>
      <c r="E572" s="41" t="s">
        <v>71</v>
      </c>
      <c r="M572" s="39">
        <v>56.7</v>
      </c>
      <c r="N572" s="38">
        <v>271.92</v>
      </c>
      <c r="O572" s="40">
        <v>1195.0999999999999</v>
      </c>
    </row>
    <row r="573" spans="2:15" x14ac:dyDescent="0.3">
      <c r="B573" s="39">
        <v>56.8</v>
      </c>
      <c r="C573" s="38">
        <v>272.02999999999997</v>
      </c>
      <c r="D573" s="40">
        <v>1195.5999999999999</v>
      </c>
      <c r="E573" s="41" t="s">
        <v>71</v>
      </c>
      <c r="M573" s="39">
        <v>56.8</v>
      </c>
      <c r="N573" s="38">
        <v>272.02999999999997</v>
      </c>
      <c r="O573" s="40">
        <v>1195.5999999999999</v>
      </c>
    </row>
    <row r="574" spans="2:15" x14ac:dyDescent="0.3">
      <c r="B574" s="39">
        <v>56.9</v>
      </c>
      <c r="C574" s="38">
        <v>272.14999999999998</v>
      </c>
      <c r="D574" s="40">
        <v>1196.2</v>
      </c>
      <c r="E574" s="41" t="s">
        <v>71</v>
      </c>
      <c r="M574" s="39">
        <v>56.9</v>
      </c>
      <c r="N574" s="38">
        <v>272.14999999999998</v>
      </c>
      <c r="O574" s="40">
        <v>1196.2</v>
      </c>
    </row>
    <row r="575" spans="2:15" x14ac:dyDescent="0.3">
      <c r="B575" s="39">
        <v>57</v>
      </c>
      <c r="C575" s="38">
        <v>272.26</v>
      </c>
      <c r="D575" s="40">
        <v>1196.8</v>
      </c>
      <c r="E575" s="41" t="s">
        <v>71</v>
      </c>
      <c r="M575" s="39">
        <v>57</v>
      </c>
      <c r="N575" s="38">
        <v>272.26</v>
      </c>
      <c r="O575" s="40">
        <v>1196.8</v>
      </c>
    </row>
    <row r="576" spans="2:15" x14ac:dyDescent="0.3">
      <c r="B576" s="39">
        <v>57.1</v>
      </c>
      <c r="C576" s="38">
        <v>272.37</v>
      </c>
      <c r="D576" s="40">
        <v>1197.4000000000001</v>
      </c>
      <c r="E576" s="41" t="s">
        <v>71</v>
      </c>
      <c r="M576" s="39">
        <v>57.1</v>
      </c>
      <c r="N576" s="38">
        <v>272.37</v>
      </c>
      <c r="O576" s="40">
        <v>1197.4000000000001</v>
      </c>
    </row>
    <row r="577" spans="2:15" x14ac:dyDescent="0.3">
      <c r="B577" s="39">
        <v>57.2</v>
      </c>
      <c r="C577" s="38">
        <v>272.48</v>
      </c>
      <c r="D577" s="40">
        <v>1198</v>
      </c>
      <c r="E577" s="41" t="s">
        <v>71</v>
      </c>
      <c r="M577" s="39">
        <v>57.2</v>
      </c>
      <c r="N577" s="38">
        <v>272.48</v>
      </c>
      <c r="O577" s="40">
        <v>1198</v>
      </c>
    </row>
    <row r="578" spans="2:15" x14ac:dyDescent="0.3">
      <c r="B578" s="39">
        <v>57.3</v>
      </c>
      <c r="C578" s="38">
        <v>272.60000000000002</v>
      </c>
      <c r="D578" s="40">
        <v>1198.5</v>
      </c>
      <c r="E578" s="41" t="s">
        <v>71</v>
      </c>
      <c r="M578" s="39">
        <v>57.3</v>
      </c>
      <c r="N578" s="38">
        <v>272.60000000000002</v>
      </c>
      <c r="O578" s="40">
        <v>1198.5</v>
      </c>
    </row>
    <row r="579" spans="2:15" x14ac:dyDescent="0.3">
      <c r="B579" s="39">
        <v>57.4</v>
      </c>
      <c r="C579" s="38">
        <v>272.70999999999998</v>
      </c>
      <c r="D579" s="40">
        <v>1199.0999999999999</v>
      </c>
      <c r="E579" s="41" t="s">
        <v>71</v>
      </c>
      <c r="M579" s="39">
        <v>57.4</v>
      </c>
      <c r="N579" s="38">
        <v>272.70999999999998</v>
      </c>
      <c r="O579" s="40">
        <v>1199.0999999999999</v>
      </c>
    </row>
    <row r="580" spans="2:15" x14ac:dyDescent="0.3">
      <c r="B580" s="39">
        <v>57.5</v>
      </c>
      <c r="C580" s="38">
        <v>272.82</v>
      </c>
      <c r="D580" s="40">
        <v>1199.7</v>
      </c>
      <c r="E580" s="41" t="s">
        <v>71</v>
      </c>
      <c r="M580" s="39">
        <v>57.5</v>
      </c>
      <c r="N580" s="38">
        <v>272.82</v>
      </c>
      <c r="O580" s="40">
        <v>1199.7</v>
      </c>
    </row>
    <row r="581" spans="2:15" x14ac:dyDescent="0.3">
      <c r="B581" s="39">
        <v>57.6</v>
      </c>
      <c r="C581" s="38">
        <v>272.93</v>
      </c>
      <c r="D581" s="40">
        <v>1200.3</v>
      </c>
      <c r="E581" s="41" t="s">
        <v>71</v>
      </c>
      <c r="M581" s="39">
        <v>57.6</v>
      </c>
      <c r="N581" s="38">
        <v>272.93</v>
      </c>
      <c r="O581" s="40">
        <v>1200.3</v>
      </c>
    </row>
    <row r="582" spans="2:15" x14ac:dyDescent="0.3">
      <c r="B582" s="39">
        <v>57.7</v>
      </c>
      <c r="C582" s="38">
        <v>273.05</v>
      </c>
      <c r="D582" s="40">
        <v>1200.8</v>
      </c>
      <c r="E582" s="41" t="s">
        <v>71</v>
      </c>
      <c r="M582" s="39">
        <v>57.7</v>
      </c>
      <c r="N582" s="38">
        <v>273.05</v>
      </c>
      <c r="O582" s="40">
        <v>1200.8</v>
      </c>
    </row>
    <row r="583" spans="2:15" x14ac:dyDescent="0.3">
      <c r="B583" s="39">
        <v>57.8</v>
      </c>
      <c r="C583" s="38">
        <v>273.16000000000003</v>
      </c>
      <c r="D583" s="40">
        <v>1201.4000000000001</v>
      </c>
      <c r="E583" s="41" t="s">
        <v>71</v>
      </c>
      <c r="M583" s="39">
        <v>57.8</v>
      </c>
      <c r="N583" s="38">
        <v>273.16000000000003</v>
      </c>
      <c r="O583" s="40">
        <v>1201.4000000000001</v>
      </c>
    </row>
    <row r="584" spans="2:15" x14ac:dyDescent="0.3">
      <c r="B584" s="39">
        <v>57.9</v>
      </c>
      <c r="C584" s="38">
        <v>273.27</v>
      </c>
      <c r="D584" s="40">
        <v>1202</v>
      </c>
      <c r="E584" s="41" t="s">
        <v>71</v>
      </c>
      <c r="M584" s="39">
        <v>57.9</v>
      </c>
      <c r="N584" s="38">
        <v>273.27</v>
      </c>
      <c r="O584" s="40">
        <v>1202</v>
      </c>
    </row>
    <row r="585" spans="2:15" x14ac:dyDescent="0.3">
      <c r="B585" s="39">
        <v>58</v>
      </c>
      <c r="C585" s="38">
        <v>273.38</v>
      </c>
      <c r="D585" s="40">
        <v>1202.5999999999999</v>
      </c>
      <c r="E585" s="41" t="s">
        <v>71</v>
      </c>
      <c r="M585" s="39">
        <v>58</v>
      </c>
      <c r="N585" s="38">
        <v>273.38</v>
      </c>
      <c r="O585" s="40">
        <v>1202.5999999999999</v>
      </c>
    </row>
    <row r="586" spans="2:15" x14ac:dyDescent="0.3">
      <c r="B586" s="39">
        <v>58.1</v>
      </c>
      <c r="C586" s="38">
        <v>273.49</v>
      </c>
      <c r="D586" s="40">
        <v>1203.0999999999999</v>
      </c>
      <c r="E586" s="41" t="s">
        <v>71</v>
      </c>
      <c r="M586" s="39">
        <v>58.1</v>
      </c>
      <c r="N586" s="38">
        <v>273.49</v>
      </c>
      <c r="O586" s="40">
        <v>1203.0999999999999</v>
      </c>
    </row>
    <row r="587" spans="2:15" x14ac:dyDescent="0.3">
      <c r="B587" s="39">
        <v>58.2</v>
      </c>
      <c r="C587" s="38">
        <v>273.60000000000002</v>
      </c>
      <c r="D587" s="40">
        <v>1203.7</v>
      </c>
      <c r="E587" s="41" t="s">
        <v>71</v>
      </c>
      <c r="M587" s="39">
        <v>58.2</v>
      </c>
      <c r="N587" s="38">
        <v>273.60000000000002</v>
      </c>
      <c r="O587" s="40">
        <v>1203.7</v>
      </c>
    </row>
    <row r="588" spans="2:15" x14ac:dyDescent="0.3">
      <c r="B588" s="39">
        <v>58.3</v>
      </c>
      <c r="C588" s="38">
        <v>273.72000000000003</v>
      </c>
      <c r="D588" s="40">
        <v>1204.3</v>
      </c>
      <c r="E588" s="41" t="s">
        <v>71</v>
      </c>
      <c r="M588" s="39">
        <v>58.3</v>
      </c>
      <c r="N588" s="38">
        <v>273.72000000000003</v>
      </c>
      <c r="O588" s="40">
        <v>1204.3</v>
      </c>
    </row>
    <row r="589" spans="2:15" x14ac:dyDescent="0.3">
      <c r="B589" s="39">
        <v>58.4</v>
      </c>
      <c r="C589" s="38">
        <v>273.83</v>
      </c>
      <c r="D589" s="40">
        <v>1204.9000000000001</v>
      </c>
      <c r="E589" s="41" t="s">
        <v>71</v>
      </c>
      <c r="M589" s="39">
        <v>58.4</v>
      </c>
      <c r="N589" s="38">
        <v>273.83</v>
      </c>
      <c r="O589" s="40">
        <v>1204.9000000000001</v>
      </c>
    </row>
    <row r="590" spans="2:15" x14ac:dyDescent="0.3">
      <c r="B590" s="39">
        <v>58.5</v>
      </c>
      <c r="C590" s="38">
        <v>273.94</v>
      </c>
      <c r="D590" s="40">
        <v>1205.4000000000001</v>
      </c>
      <c r="E590" s="41" t="s">
        <v>71</v>
      </c>
      <c r="M590" s="39">
        <v>58.5</v>
      </c>
      <c r="N590" s="38">
        <v>273.94</v>
      </c>
      <c r="O590" s="40">
        <v>1205.4000000000001</v>
      </c>
    </row>
    <row r="591" spans="2:15" x14ac:dyDescent="0.3">
      <c r="B591" s="39">
        <v>58.6</v>
      </c>
      <c r="C591" s="38">
        <v>274.05</v>
      </c>
      <c r="D591" s="40">
        <v>1206</v>
      </c>
      <c r="E591" s="41" t="s">
        <v>71</v>
      </c>
      <c r="M591" s="39">
        <v>58.6</v>
      </c>
      <c r="N591" s="38">
        <v>274.05</v>
      </c>
      <c r="O591" s="40">
        <v>1206</v>
      </c>
    </row>
    <row r="592" spans="2:15" x14ac:dyDescent="0.3">
      <c r="B592" s="39">
        <v>58.7</v>
      </c>
      <c r="C592" s="38">
        <v>274.16000000000003</v>
      </c>
      <c r="D592" s="40">
        <v>1206.5999999999999</v>
      </c>
      <c r="E592" s="41" t="s">
        <v>71</v>
      </c>
      <c r="M592" s="39">
        <v>58.7</v>
      </c>
      <c r="N592" s="38">
        <v>274.16000000000003</v>
      </c>
      <c r="O592" s="40">
        <v>1206.5999999999999</v>
      </c>
    </row>
    <row r="593" spans="2:15" x14ac:dyDescent="0.3">
      <c r="B593" s="39">
        <v>58.8</v>
      </c>
      <c r="C593" s="38">
        <v>274.27</v>
      </c>
      <c r="D593" s="40">
        <v>1207.0999999999999</v>
      </c>
      <c r="E593" s="41" t="s">
        <v>71</v>
      </c>
      <c r="M593" s="39">
        <v>58.8</v>
      </c>
      <c r="N593" s="38">
        <v>274.27</v>
      </c>
      <c r="O593" s="40">
        <v>1207.0999999999999</v>
      </c>
    </row>
    <row r="594" spans="2:15" x14ac:dyDescent="0.3">
      <c r="B594" s="39">
        <v>58.9</v>
      </c>
      <c r="C594" s="38">
        <v>274.38</v>
      </c>
      <c r="D594" s="40">
        <v>1207.7</v>
      </c>
      <c r="E594" s="41" t="s">
        <v>71</v>
      </c>
      <c r="M594" s="39">
        <v>58.9</v>
      </c>
      <c r="N594" s="38">
        <v>274.38</v>
      </c>
      <c r="O594" s="40">
        <v>1207.7</v>
      </c>
    </row>
    <row r="595" spans="2:15" x14ac:dyDescent="0.3">
      <c r="B595" s="39">
        <v>59</v>
      </c>
      <c r="C595" s="38">
        <v>274.49</v>
      </c>
      <c r="D595" s="40">
        <v>1208.3</v>
      </c>
      <c r="E595" s="41" t="s">
        <v>71</v>
      </c>
      <c r="M595" s="39">
        <v>59</v>
      </c>
      <c r="N595" s="38">
        <v>274.49</v>
      </c>
      <c r="O595" s="40">
        <v>1208.3</v>
      </c>
    </row>
    <row r="596" spans="2:15" x14ac:dyDescent="0.3">
      <c r="B596" s="39">
        <v>59.1</v>
      </c>
      <c r="C596" s="38">
        <v>274.60000000000002</v>
      </c>
      <c r="D596" s="40">
        <v>1208.8</v>
      </c>
      <c r="E596" s="41" t="s">
        <v>71</v>
      </c>
      <c r="M596" s="39">
        <v>59.1</v>
      </c>
      <c r="N596" s="38">
        <v>274.60000000000002</v>
      </c>
      <c r="O596" s="40">
        <v>1208.8</v>
      </c>
    </row>
    <row r="597" spans="2:15" x14ac:dyDescent="0.3">
      <c r="B597" s="39">
        <v>59.2</v>
      </c>
      <c r="C597" s="38">
        <v>274.70999999999998</v>
      </c>
      <c r="D597" s="40">
        <v>1209.4000000000001</v>
      </c>
      <c r="E597" s="41" t="s">
        <v>71</v>
      </c>
      <c r="M597" s="39">
        <v>59.2</v>
      </c>
      <c r="N597" s="38">
        <v>274.70999999999998</v>
      </c>
      <c r="O597" s="40">
        <v>1209.4000000000001</v>
      </c>
    </row>
    <row r="598" spans="2:15" x14ac:dyDescent="0.3">
      <c r="B598" s="39">
        <v>59.3</v>
      </c>
      <c r="C598" s="38">
        <v>274.82</v>
      </c>
      <c r="D598" s="40">
        <v>1210</v>
      </c>
      <c r="E598" s="41" t="s">
        <v>71</v>
      </c>
      <c r="M598" s="39">
        <v>59.3</v>
      </c>
      <c r="N598" s="38">
        <v>274.82</v>
      </c>
      <c r="O598" s="40">
        <v>1210</v>
      </c>
    </row>
    <row r="599" spans="2:15" x14ac:dyDescent="0.3">
      <c r="B599" s="39">
        <v>59.4</v>
      </c>
      <c r="C599" s="38">
        <v>274.93</v>
      </c>
      <c r="D599" s="40">
        <v>1210.5</v>
      </c>
      <c r="E599" s="41" t="s">
        <v>71</v>
      </c>
      <c r="M599" s="39">
        <v>59.4</v>
      </c>
      <c r="N599" s="38">
        <v>274.93</v>
      </c>
      <c r="O599" s="40">
        <v>1210.5</v>
      </c>
    </row>
    <row r="600" spans="2:15" x14ac:dyDescent="0.3">
      <c r="B600" s="39">
        <v>59.5</v>
      </c>
      <c r="C600" s="38">
        <v>275.04000000000002</v>
      </c>
      <c r="D600" s="40">
        <v>1211.0999999999999</v>
      </c>
      <c r="E600" s="41" t="s">
        <v>71</v>
      </c>
      <c r="M600" s="39">
        <v>59.5</v>
      </c>
      <c r="N600" s="38">
        <v>275.04000000000002</v>
      </c>
      <c r="O600" s="40">
        <v>1211.0999999999999</v>
      </c>
    </row>
    <row r="601" spans="2:15" x14ac:dyDescent="0.3">
      <c r="B601" s="39">
        <v>59.6</v>
      </c>
      <c r="C601" s="38">
        <v>275.14999999999998</v>
      </c>
      <c r="D601" s="40">
        <v>1211.7</v>
      </c>
      <c r="E601" s="41" t="s">
        <v>71</v>
      </c>
      <c r="M601" s="39">
        <v>59.6</v>
      </c>
      <c r="N601" s="38">
        <v>275.14999999999998</v>
      </c>
      <c r="O601" s="40">
        <v>1211.7</v>
      </c>
    </row>
    <row r="602" spans="2:15" x14ac:dyDescent="0.3">
      <c r="B602" s="39">
        <v>59.7</v>
      </c>
      <c r="C602" s="38">
        <v>275.26</v>
      </c>
      <c r="D602" s="40">
        <v>1212.2</v>
      </c>
      <c r="E602" s="41" t="s">
        <v>71</v>
      </c>
      <c r="M602" s="39">
        <v>59.7</v>
      </c>
      <c r="N602" s="38">
        <v>275.26</v>
      </c>
      <c r="O602" s="40">
        <v>1212.2</v>
      </c>
    </row>
    <row r="603" spans="2:15" x14ac:dyDescent="0.3">
      <c r="B603" s="39">
        <v>59.8</v>
      </c>
      <c r="C603" s="38">
        <v>275.37</v>
      </c>
      <c r="D603" s="40">
        <v>1212.8</v>
      </c>
      <c r="E603" s="41" t="s">
        <v>71</v>
      </c>
      <c r="M603" s="39">
        <v>59.8</v>
      </c>
      <c r="N603" s="38">
        <v>275.37</v>
      </c>
      <c r="O603" s="40">
        <v>1212.8</v>
      </c>
    </row>
    <row r="604" spans="2:15" x14ac:dyDescent="0.3">
      <c r="B604" s="39">
        <v>59.9</v>
      </c>
      <c r="C604" s="38">
        <v>275.48</v>
      </c>
      <c r="D604" s="40">
        <v>1213.4000000000001</v>
      </c>
      <c r="E604" s="41" t="s">
        <v>71</v>
      </c>
      <c r="M604" s="39">
        <v>59.9</v>
      </c>
      <c r="N604" s="38">
        <v>275.48</v>
      </c>
      <c r="O604" s="40">
        <v>1213.4000000000001</v>
      </c>
    </row>
    <row r="605" spans="2:15" x14ac:dyDescent="0.3">
      <c r="B605" s="39">
        <v>60</v>
      </c>
      <c r="C605" s="38">
        <v>275.58</v>
      </c>
      <c r="D605" s="40">
        <v>1213.9000000000001</v>
      </c>
      <c r="E605" s="41" t="s">
        <v>71</v>
      </c>
      <c r="M605" s="39">
        <v>60</v>
      </c>
      <c r="N605" s="38">
        <v>275.58</v>
      </c>
      <c r="O605" s="40">
        <v>1213.9000000000001</v>
      </c>
    </row>
    <row r="606" spans="2:15" x14ac:dyDescent="0.3">
      <c r="B606" s="39">
        <v>60.1</v>
      </c>
      <c r="C606" s="38">
        <v>275.69</v>
      </c>
      <c r="D606" s="40">
        <v>1214.5</v>
      </c>
      <c r="E606" s="41" t="s">
        <v>71</v>
      </c>
      <c r="M606" s="39">
        <v>60.1</v>
      </c>
      <c r="N606" s="38">
        <v>275.69</v>
      </c>
      <c r="O606" s="40">
        <v>1214.5</v>
      </c>
    </row>
    <row r="607" spans="2:15" x14ac:dyDescent="0.3">
      <c r="B607" s="39">
        <v>60.2</v>
      </c>
      <c r="C607" s="38">
        <v>275.8</v>
      </c>
      <c r="D607" s="40">
        <v>1215</v>
      </c>
      <c r="E607" s="41" t="s">
        <v>71</v>
      </c>
      <c r="M607" s="39">
        <v>60.2</v>
      </c>
      <c r="N607" s="38">
        <v>275.8</v>
      </c>
      <c r="O607" s="40">
        <v>1215</v>
      </c>
    </row>
    <row r="608" spans="2:15" x14ac:dyDescent="0.3">
      <c r="B608" s="39">
        <v>60.3</v>
      </c>
      <c r="C608" s="38">
        <v>275.91000000000003</v>
      </c>
      <c r="D608" s="40">
        <v>1215.5999999999999</v>
      </c>
      <c r="E608" s="41" t="s">
        <v>71</v>
      </c>
      <c r="M608" s="39">
        <v>60.3</v>
      </c>
      <c r="N608" s="38">
        <v>275.91000000000003</v>
      </c>
      <c r="O608" s="40">
        <v>1215.5999999999999</v>
      </c>
    </row>
    <row r="609" spans="2:15" x14ac:dyDescent="0.3">
      <c r="B609" s="39">
        <v>60.4</v>
      </c>
      <c r="C609" s="38">
        <v>276.02</v>
      </c>
      <c r="D609" s="40">
        <v>1216.2</v>
      </c>
      <c r="E609" s="41" t="s">
        <v>71</v>
      </c>
      <c r="M609" s="39">
        <v>60.4</v>
      </c>
      <c r="N609" s="38">
        <v>276.02</v>
      </c>
      <c r="O609" s="40">
        <v>1216.2</v>
      </c>
    </row>
    <row r="610" spans="2:15" x14ac:dyDescent="0.3">
      <c r="B610" s="39">
        <v>60.5</v>
      </c>
      <c r="C610" s="38">
        <v>276.13</v>
      </c>
      <c r="D610" s="40">
        <v>1216.7</v>
      </c>
      <c r="E610" s="41" t="s">
        <v>71</v>
      </c>
      <c r="M610" s="39">
        <v>60.5</v>
      </c>
      <c r="N610" s="38">
        <v>276.13</v>
      </c>
      <c r="O610" s="40">
        <v>1216.7</v>
      </c>
    </row>
    <row r="611" spans="2:15" x14ac:dyDescent="0.3">
      <c r="B611" s="39">
        <v>60.6</v>
      </c>
      <c r="C611" s="38">
        <v>276.24</v>
      </c>
      <c r="D611" s="40">
        <v>1217.3</v>
      </c>
      <c r="E611" s="41" t="s">
        <v>71</v>
      </c>
      <c r="M611" s="39">
        <v>60.6</v>
      </c>
      <c r="N611" s="38">
        <v>276.24</v>
      </c>
      <c r="O611" s="40">
        <v>1217.3</v>
      </c>
    </row>
    <row r="612" spans="2:15" x14ac:dyDescent="0.3">
      <c r="B612" s="39">
        <v>60.7</v>
      </c>
      <c r="C612" s="38">
        <v>276.33999999999997</v>
      </c>
      <c r="D612" s="40">
        <v>1217.8</v>
      </c>
      <c r="E612" s="41" t="s">
        <v>71</v>
      </c>
      <c r="M612" s="39">
        <v>60.7</v>
      </c>
      <c r="N612" s="38">
        <v>276.33999999999997</v>
      </c>
      <c r="O612" s="40">
        <v>1217.8</v>
      </c>
    </row>
    <row r="613" spans="2:15" x14ac:dyDescent="0.3">
      <c r="B613" s="39">
        <v>60.8</v>
      </c>
      <c r="C613" s="38">
        <v>276.45</v>
      </c>
      <c r="D613" s="40">
        <v>1218.4000000000001</v>
      </c>
      <c r="E613" s="41" t="s">
        <v>71</v>
      </c>
      <c r="M613" s="39">
        <v>60.8</v>
      </c>
      <c r="N613" s="38">
        <v>276.45</v>
      </c>
      <c r="O613" s="40">
        <v>1218.4000000000001</v>
      </c>
    </row>
    <row r="614" spans="2:15" x14ac:dyDescent="0.3">
      <c r="B614" s="39">
        <v>60.9</v>
      </c>
      <c r="C614" s="38">
        <v>276.56</v>
      </c>
      <c r="D614" s="40">
        <v>1219</v>
      </c>
      <c r="E614" s="41" t="s">
        <v>71</v>
      </c>
      <c r="M614" s="39">
        <v>60.9</v>
      </c>
      <c r="N614" s="38">
        <v>276.56</v>
      </c>
      <c r="O614" s="40">
        <v>1219</v>
      </c>
    </row>
    <row r="615" spans="2:15" x14ac:dyDescent="0.3">
      <c r="B615" s="39">
        <v>61</v>
      </c>
      <c r="C615" s="38">
        <v>276.67</v>
      </c>
      <c r="D615" s="40">
        <v>1219.5</v>
      </c>
      <c r="E615" s="41" t="s">
        <v>71</v>
      </c>
      <c r="M615" s="39">
        <v>61</v>
      </c>
      <c r="N615" s="38">
        <v>276.67</v>
      </c>
      <c r="O615" s="40">
        <v>1219.5</v>
      </c>
    </row>
    <row r="616" spans="2:15" x14ac:dyDescent="0.3">
      <c r="B616" s="39">
        <v>61.1</v>
      </c>
      <c r="C616" s="38">
        <v>276.77</v>
      </c>
      <c r="D616" s="40">
        <v>1220.0999999999999</v>
      </c>
      <c r="E616" s="41" t="s">
        <v>71</v>
      </c>
      <c r="M616" s="39">
        <v>61.1</v>
      </c>
      <c r="N616" s="38">
        <v>276.77</v>
      </c>
      <c r="O616" s="40">
        <v>1220.0999999999999</v>
      </c>
    </row>
    <row r="617" spans="2:15" x14ac:dyDescent="0.3">
      <c r="B617" s="39">
        <v>61.2</v>
      </c>
      <c r="C617" s="38">
        <v>276.88</v>
      </c>
      <c r="D617" s="40">
        <v>1220.5999999999999</v>
      </c>
      <c r="E617" s="41" t="s">
        <v>71</v>
      </c>
      <c r="M617" s="39">
        <v>61.2</v>
      </c>
      <c r="N617" s="38">
        <v>276.88</v>
      </c>
      <c r="O617" s="40">
        <v>1220.5999999999999</v>
      </c>
    </row>
    <row r="618" spans="2:15" x14ac:dyDescent="0.3">
      <c r="B618" s="39">
        <v>61.3</v>
      </c>
      <c r="C618" s="38">
        <v>276.99</v>
      </c>
      <c r="D618" s="40">
        <v>1221.2</v>
      </c>
      <c r="E618" s="41" t="s">
        <v>71</v>
      </c>
      <c r="M618" s="39">
        <v>61.3</v>
      </c>
      <c r="N618" s="38">
        <v>276.99</v>
      </c>
      <c r="O618" s="40">
        <v>1221.2</v>
      </c>
    </row>
    <row r="619" spans="2:15" x14ac:dyDescent="0.3">
      <c r="B619" s="39">
        <v>61.4</v>
      </c>
      <c r="C619" s="38">
        <v>277.08999999999997</v>
      </c>
      <c r="D619" s="40">
        <v>1221.7</v>
      </c>
      <c r="E619" s="41" t="s">
        <v>71</v>
      </c>
      <c r="M619" s="39">
        <v>61.4</v>
      </c>
      <c r="N619" s="38">
        <v>277.08999999999997</v>
      </c>
      <c r="O619" s="40">
        <v>1221.7</v>
      </c>
    </row>
    <row r="620" spans="2:15" x14ac:dyDescent="0.3">
      <c r="B620" s="39">
        <v>61.5</v>
      </c>
      <c r="C620" s="38">
        <v>277.2</v>
      </c>
      <c r="D620" s="40">
        <v>1222.3</v>
      </c>
      <c r="E620" s="41" t="s">
        <v>71</v>
      </c>
      <c r="M620" s="39">
        <v>61.5</v>
      </c>
      <c r="N620" s="38">
        <v>277.2</v>
      </c>
      <c r="O620" s="40">
        <v>1222.3</v>
      </c>
    </row>
    <row r="621" spans="2:15" x14ac:dyDescent="0.3">
      <c r="B621" s="39">
        <v>61.6</v>
      </c>
      <c r="C621" s="38">
        <v>277.31</v>
      </c>
      <c r="D621" s="40">
        <v>1222.8</v>
      </c>
      <c r="E621" s="41" t="s">
        <v>71</v>
      </c>
      <c r="M621" s="39">
        <v>61.6</v>
      </c>
      <c r="N621" s="38">
        <v>277.31</v>
      </c>
      <c r="O621" s="40">
        <v>1222.8</v>
      </c>
    </row>
    <row r="622" spans="2:15" x14ac:dyDescent="0.3">
      <c r="B622" s="39">
        <v>61.7</v>
      </c>
      <c r="C622" s="38">
        <v>277.41000000000003</v>
      </c>
      <c r="D622" s="40">
        <v>1223.4000000000001</v>
      </c>
      <c r="E622" s="41" t="s">
        <v>71</v>
      </c>
      <c r="M622" s="39">
        <v>61.7</v>
      </c>
      <c r="N622" s="38">
        <v>277.41000000000003</v>
      </c>
      <c r="O622" s="40">
        <v>1223.4000000000001</v>
      </c>
    </row>
    <row r="623" spans="2:15" x14ac:dyDescent="0.3">
      <c r="B623" s="39">
        <v>61.8</v>
      </c>
      <c r="C623" s="38">
        <v>277.52</v>
      </c>
      <c r="D623" s="40">
        <v>1224</v>
      </c>
      <c r="E623" s="41" t="s">
        <v>71</v>
      </c>
      <c r="M623" s="39">
        <v>61.8</v>
      </c>
      <c r="N623" s="38">
        <v>277.52</v>
      </c>
      <c r="O623" s="40">
        <v>1224</v>
      </c>
    </row>
    <row r="624" spans="2:15" x14ac:dyDescent="0.3">
      <c r="B624" s="39">
        <v>61.9</v>
      </c>
      <c r="C624" s="38">
        <v>277.63</v>
      </c>
      <c r="D624" s="40">
        <v>1224.5</v>
      </c>
      <c r="E624" s="41" t="s">
        <v>71</v>
      </c>
      <c r="M624" s="39">
        <v>61.9</v>
      </c>
      <c r="N624" s="38">
        <v>277.63</v>
      </c>
      <c r="O624" s="40">
        <v>1224.5</v>
      </c>
    </row>
    <row r="625" spans="2:15" x14ac:dyDescent="0.3">
      <c r="B625" s="39">
        <v>62</v>
      </c>
      <c r="C625" s="38">
        <v>277.73</v>
      </c>
      <c r="D625" s="40">
        <v>1225.0999999999999</v>
      </c>
      <c r="E625" s="41" t="s">
        <v>71</v>
      </c>
      <c r="M625" s="39">
        <v>62</v>
      </c>
      <c r="N625" s="38">
        <v>277.73</v>
      </c>
      <c r="O625" s="40">
        <v>1225.0999999999999</v>
      </c>
    </row>
    <row r="626" spans="2:15" x14ac:dyDescent="0.3">
      <c r="B626" s="39">
        <v>62.1</v>
      </c>
      <c r="C626" s="38">
        <v>277.83999999999997</v>
      </c>
      <c r="D626" s="40">
        <v>1225.5999999999999</v>
      </c>
      <c r="E626" s="41" t="s">
        <v>71</v>
      </c>
      <c r="M626" s="39">
        <v>62.1</v>
      </c>
      <c r="N626" s="38">
        <v>277.83999999999997</v>
      </c>
      <c r="O626" s="40">
        <v>1225.5999999999999</v>
      </c>
    </row>
    <row r="627" spans="2:15" x14ac:dyDescent="0.3">
      <c r="B627" s="39">
        <v>62.2</v>
      </c>
      <c r="C627" s="38">
        <v>277.94</v>
      </c>
      <c r="D627" s="40">
        <v>1226.2</v>
      </c>
      <c r="E627" s="41" t="s">
        <v>71</v>
      </c>
      <c r="M627" s="39">
        <v>62.2</v>
      </c>
      <c r="N627" s="38">
        <v>277.94</v>
      </c>
      <c r="O627" s="40">
        <v>1226.2</v>
      </c>
    </row>
    <row r="628" spans="2:15" x14ac:dyDescent="0.3">
      <c r="B628" s="39">
        <v>62.3</v>
      </c>
      <c r="C628" s="38">
        <v>278.05</v>
      </c>
      <c r="D628" s="40">
        <v>1226.7</v>
      </c>
      <c r="E628" s="41" t="s">
        <v>71</v>
      </c>
      <c r="M628" s="39">
        <v>62.3</v>
      </c>
      <c r="N628" s="38">
        <v>278.05</v>
      </c>
      <c r="O628" s="40">
        <v>1226.7</v>
      </c>
    </row>
    <row r="629" spans="2:15" x14ac:dyDescent="0.3">
      <c r="B629" s="39">
        <v>62.4</v>
      </c>
      <c r="C629" s="38">
        <v>278.16000000000003</v>
      </c>
      <c r="D629" s="40">
        <v>1227.3</v>
      </c>
      <c r="E629" s="41" t="s">
        <v>71</v>
      </c>
      <c r="M629" s="39">
        <v>62.4</v>
      </c>
      <c r="N629" s="38">
        <v>278.16000000000003</v>
      </c>
      <c r="O629" s="40">
        <v>1227.3</v>
      </c>
    </row>
    <row r="630" spans="2:15" x14ac:dyDescent="0.3">
      <c r="B630" s="39">
        <v>62.5</v>
      </c>
      <c r="C630" s="38">
        <v>278.26</v>
      </c>
      <c r="D630" s="40">
        <v>1227.8</v>
      </c>
      <c r="E630" s="41" t="s">
        <v>71</v>
      </c>
      <c r="M630" s="39">
        <v>62.5</v>
      </c>
      <c r="N630" s="38">
        <v>278.26</v>
      </c>
      <c r="O630" s="40">
        <v>1227.8</v>
      </c>
    </row>
    <row r="631" spans="2:15" x14ac:dyDescent="0.3">
      <c r="B631" s="39">
        <v>62.6</v>
      </c>
      <c r="C631" s="38">
        <v>278.37</v>
      </c>
      <c r="D631" s="40">
        <v>1228.4000000000001</v>
      </c>
      <c r="E631" s="41" t="s">
        <v>71</v>
      </c>
      <c r="M631" s="39">
        <v>62.6</v>
      </c>
      <c r="N631" s="38">
        <v>278.37</v>
      </c>
      <c r="O631" s="40">
        <v>1228.4000000000001</v>
      </c>
    </row>
    <row r="632" spans="2:15" x14ac:dyDescent="0.3">
      <c r="B632" s="39">
        <v>62.7</v>
      </c>
      <c r="C632" s="38">
        <v>278.47000000000003</v>
      </c>
      <c r="D632" s="40">
        <v>1228.9000000000001</v>
      </c>
      <c r="E632" s="41" t="s">
        <v>71</v>
      </c>
      <c r="M632" s="39">
        <v>62.7</v>
      </c>
      <c r="N632" s="38">
        <v>278.47000000000003</v>
      </c>
      <c r="O632" s="40">
        <v>1228.9000000000001</v>
      </c>
    </row>
    <row r="633" spans="2:15" x14ac:dyDescent="0.3">
      <c r="B633" s="39">
        <v>62.8</v>
      </c>
      <c r="C633" s="38">
        <v>278.58</v>
      </c>
      <c r="D633" s="40">
        <v>1229.5</v>
      </c>
      <c r="E633" s="41" t="s">
        <v>71</v>
      </c>
      <c r="M633" s="39">
        <v>62.8</v>
      </c>
      <c r="N633" s="38">
        <v>278.58</v>
      </c>
      <c r="O633" s="40">
        <v>1229.5</v>
      </c>
    </row>
    <row r="634" spans="2:15" x14ac:dyDescent="0.3">
      <c r="B634" s="39">
        <v>62.9</v>
      </c>
      <c r="C634" s="38">
        <v>278.68</v>
      </c>
      <c r="D634" s="40">
        <v>1230</v>
      </c>
      <c r="E634" s="41" t="s">
        <v>71</v>
      </c>
      <c r="M634" s="39">
        <v>62.9</v>
      </c>
      <c r="N634" s="38">
        <v>278.68</v>
      </c>
      <c r="O634" s="40">
        <v>1230</v>
      </c>
    </row>
    <row r="635" spans="2:15" x14ac:dyDescent="0.3">
      <c r="B635" s="39">
        <v>63</v>
      </c>
      <c r="C635" s="38">
        <v>278.79000000000002</v>
      </c>
      <c r="D635" s="40">
        <v>1230.5</v>
      </c>
      <c r="E635" s="41" t="s">
        <v>71</v>
      </c>
      <c r="M635" s="39">
        <v>63</v>
      </c>
      <c r="N635" s="38">
        <v>278.79000000000002</v>
      </c>
      <c r="O635" s="40">
        <v>1230.5</v>
      </c>
    </row>
    <row r="636" spans="2:15" x14ac:dyDescent="0.3">
      <c r="B636" s="39">
        <v>63.1</v>
      </c>
      <c r="C636" s="38">
        <v>278.89</v>
      </c>
      <c r="D636" s="40">
        <v>1231.0999999999999</v>
      </c>
      <c r="E636" s="41" t="s">
        <v>71</v>
      </c>
      <c r="M636" s="39">
        <v>63.1</v>
      </c>
      <c r="N636" s="38">
        <v>278.89</v>
      </c>
      <c r="O636" s="40">
        <v>1231.0999999999999</v>
      </c>
    </row>
    <row r="637" spans="2:15" x14ac:dyDescent="0.3">
      <c r="B637" s="39">
        <v>63.2</v>
      </c>
      <c r="C637" s="38">
        <v>279</v>
      </c>
      <c r="D637" s="40">
        <v>1231.5999999999999</v>
      </c>
      <c r="E637" s="41" t="s">
        <v>71</v>
      </c>
      <c r="M637" s="39">
        <v>63.2</v>
      </c>
      <c r="N637" s="38">
        <v>279</v>
      </c>
      <c r="O637" s="40">
        <v>1231.5999999999999</v>
      </c>
    </row>
    <row r="638" spans="2:15" x14ac:dyDescent="0.3">
      <c r="B638" s="39">
        <v>63.3</v>
      </c>
      <c r="C638" s="38">
        <v>279.10000000000002</v>
      </c>
      <c r="D638" s="40">
        <v>1232.2</v>
      </c>
      <c r="E638" s="41" t="s">
        <v>71</v>
      </c>
      <c r="M638" s="39">
        <v>63.3</v>
      </c>
      <c r="N638" s="38">
        <v>279.10000000000002</v>
      </c>
      <c r="O638" s="40">
        <v>1232.2</v>
      </c>
    </row>
    <row r="639" spans="2:15" x14ac:dyDescent="0.3">
      <c r="B639" s="39">
        <v>63.4</v>
      </c>
      <c r="C639" s="38">
        <v>279.20999999999998</v>
      </c>
      <c r="D639" s="40">
        <v>1232.7</v>
      </c>
      <c r="E639" s="41" t="s">
        <v>71</v>
      </c>
      <c r="M639" s="39">
        <v>63.4</v>
      </c>
      <c r="N639" s="38">
        <v>279.20999999999998</v>
      </c>
      <c r="O639" s="40">
        <v>1232.7</v>
      </c>
    </row>
    <row r="640" spans="2:15" x14ac:dyDescent="0.3">
      <c r="B640" s="39">
        <v>63.5</v>
      </c>
      <c r="C640" s="38">
        <v>279.31</v>
      </c>
      <c r="D640" s="40">
        <v>1233.3</v>
      </c>
      <c r="E640" s="41" t="s">
        <v>71</v>
      </c>
      <c r="M640" s="39">
        <v>63.5</v>
      </c>
      <c r="N640" s="38">
        <v>279.31</v>
      </c>
      <c r="O640" s="40">
        <v>1233.3</v>
      </c>
    </row>
    <row r="641" spans="2:15" x14ac:dyDescent="0.3">
      <c r="B641" s="39">
        <v>63.6</v>
      </c>
      <c r="C641" s="38">
        <v>279.41000000000003</v>
      </c>
      <c r="D641" s="40">
        <v>1233.8</v>
      </c>
      <c r="E641" s="41" t="s">
        <v>71</v>
      </c>
      <c r="M641" s="39">
        <v>63.6</v>
      </c>
      <c r="N641" s="38">
        <v>279.41000000000003</v>
      </c>
      <c r="O641" s="40">
        <v>1233.8</v>
      </c>
    </row>
    <row r="642" spans="2:15" x14ac:dyDescent="0.3">
      <c r="B642" s="39">
        <v>63.7</v>
      </c>
      <c r="C642" s="38">
        <v>279.52</v>
      </c>
      <c r="D642" s="40">
        <v>1234.4000000000001</v>
      </c>
      <c r="E642" s="41" t="s">
        <v>71</v>
      </c>
      <c r="M642" s="39">
        <v>63.7</v>
      </c>
      <c r="N642" s="38">
        <v>279.52</v>
      </c>
      <c r="O642" s="40">
        <v>1234.4000000000001</v>
      </c>
    </row>
    <row r="643" spans="2:15" x14ac:dyDescent="0.3">
      <c r="B643" s="39">
        <v>63.8</v>
      </c>
      <c r="C643" s="38">
        <v>279.62</v>
      </c>
      <c r="D643" s="40">
        <v>1234.9000000000001</v>
      </c>
      <c r="E643" s="41" t="s">
        <v>71</v>
      </c>
      <c r="M643" s="39">
        <v>63.8</v>
      </c>
      <c r="N643" s="38">
        <v>279.62</v>
      </c>
      <c r="O643" s="40">
        <v>1234.9000000000001</v>
      </c>
    </row>
    <row r="644" spans="2:15" x14ac:dyDescent="0.3">
      <c r="B644" s="39">
        <v>63.9</v>
      </c>
      <c r="C644" s="38">
        <v>279.72000000000003</v>
      </c>
      <c r="D644" s="40">
        <v>1235.4000000000001</v>
      </c>
      <c r="E644" s="41" t="s">
        <v>71</v>
      </c>
      <c r="M644" s="39">
        <v>63.9</v>
      </c>
      <c r="N644" s="38">
        <v>279.72000000000003</v>
      </c>
      <c r="O644" s="40">
        <v>1235.4000000000001</v>
      </c>
    </row>
    <row r="645" spans="2:15" x14ac:dyDescent="0.3">
      <c r="B645" s="39">
        <v>64</v>
      </c>
      <c r="C645" s="38">
        <v>279.83</v>
      </c>
      <c r="D645" s="40">
        <v>1236</v>
      </c>
      <c r="E645" s="41" t="s">
        <v>71</v>
      </c>
      <c r="M645" s="39">
        <v>64</v>
      </c>
      <c r="N645" s="38">
        <v>279.83</v>
      </c>
      <c r="O645" s="40">
        <v>1236</v>
      </c>
    </row>
    <row r="646" spans="2:15" x14ac:dyDescent="0.3">
      <c r="B646" s="39">
        <v>64.099999999999994</v>
      </c>
      <c r="C646" s="38">
        <v>279.93</v>
      </c>
      <c r="D646" s="40">
        <v>1236.5</v>
      </c>
      <c r="E646" s="41" t="s">
        <v>71</v>
      </c>
      <c r="M646" s="39">
        <v>64.099999999999994</v>
      </c>
      <c r="N646" s="38">
        <v>279.93</v>
      </c>
      <c r="O646" s="40">
        <v>1236.5</v>
      </c>
    </row>
    <row r="647" spans="2:15" x14ac:dyDescent="0.3">
      <c r="B647" s="39">
        <v>64.2</v>
      </c>
      <c r="C647" s="38">
        <v>280.04000000000002</v>
      </c>
      <c r="D647" s="40">
        <v>1237.0999999999999</v>
      </c>
      <c r="E647" s="41" t="s">
        <v>71</v>
      </c>
      <c r="M647" s="39">
        <v>64.2</v>
      </c>
      <c r="N647" s="38">
        <v>280.04000000000002</v>
      </c>
      <c r="O647" s="40">
        <v>1237.0999999999999</v>
      </c>
    </row>
    <row r="648" spans="2:15" x14ac:dyDescent="0.3">
      <c r="B648" s="39">
        <v>64.3</v>
      </c>
      <c r="C648" s="38">
        <v>280.14</v>
      </c>
      <c r="D648" s="40">
        <v>1237.5999999999999</v>
      </c>
      <c r="E648" s="41" t="s">
        <v>71</v>
      </c>
      <c r="M648" s="39">
        <v>64.3</v>
      </c>
      <c r="N648" s="38">
        <v>280.14</v>
      </c>
      <c r="O648" s="40">
        <v>1237.5999999999999</v>
      </c>
    </row>
    <row r="649" spans="2:15" x14ac:dyDescent="0.3">
      <c r="B649" s="39">
        <v>64.400000000000006</v>
      </c>
      <c r="C649" s="38">
        <v>280.24</v>
      </c>
      <c r="D649" s="40">
        <v>1238.0999999999999</v>
      </c>
      <c r="E649" s="41" t="s">
        <v>71</v>
      </c>
      <c r="M649" s="39">
        <v>64.400000000000006</v>
      </c>
      <c r="N649" s="38">
        <v>280.24</v>
      </c>
      <c r="O649" s="40">
        <v>1238.0999999999999</v>
      </c>
    </row>
    <row r="650" spans="2:15" x14ac:dyDescent="0.3">
      <c r="B650" s="39">
        <v>64.5</v>
      </c>
      <c r="C650" s="38">
        <v>280.33999999999997</v>
      </c>
      <c r="D650" s="40">
        <v>1238.7</v>
      </c>
      <c r="E650" s="41" t="s">
        <v>71</v>
      </c>
      <c r="M650" s="39">
        <v>64.5</v>
      </c>
      <c r="N650" s="38">
        <v>280.33999999999997</v>
      </c>
      <c r="O650" s="40">
        <v>1238.7</v>
      </c>
    </row>
    <row r="651" spans="2:15" x14ac:dyDescent="0.3">
      <c r="B651" s="39">
        <v>64.599999999999994</v>
      </c>
      <c r="C651" s="38">
        <v>280.45</v>
      </c>
      <c r="D651" s="40">
        <v>1239.2</v>
      </c>
      <c r="E651" s="41" t="s">
        <v>71</v>
      </c>
      <c r="M651" s="39">
        <v>64.599999999999994</v>
      </c>
      <c r="N651" s="38">
        <v>280.45</v>
      </c>
      <c r="O651" s="40">
        <v>1239.2</v>
      </c>
    </row>
    <row r="652" spans="2:15" x14ac:dyDescent="0.3">
      <c r="B652" s="39">
        <v>64.7</v>
      </c>
      <c r="C652" s="38">
        <v>280.55</v>
      </c>
      <c r="D652" s="40">
        <v>1239.8</v>
      </c>
      <c r="E652" s="41" t="s">
        <v>71</v>
      </c>
      <c r="M652" s="39">
        <v>64.7</v>
      </c>
      <c r="N652" s="38">
        <v>280.55</v>
      </c>
      <c r="O652" s="40">
        <v>1239.8</v>
      </c>
    </row>
    <row r="653" spans="2:15" x14ac:dyDescent="0.3">
      <c r="B653" s="39">
        <v>64.8</v>
      </c>
      <c r="C653" s="38">
        <v>280.64999999999998</v>
      </c>
      <c r="D653" s="40">
        <v>1240.3</v>
      </c>
      <c r="E653" s="41" t="s">
        <v>71</v>
      </c>
      <c r="M653" s="39">
        <v>64.8</v>
      </c>
      <c r="N653" s="38">
        <v>280.64999999999998</v>
      </c>
      <c r="O653" s="40">
        <v>1240.3</v>
      </c>
    </row>
    <row r="654" spans="2:15" x14ac:dyDescent="0.3">
      <c r="B654" s="39">
        <v>64.900000000000006</v>
      </c>
      <c r="C654" s="38">
        <v>280.76</v>
      </c>
      <c r="D654" s="40">
        <v>1240.8</v>
      </c>
      <c r="E654" s="41" t="s">
        <v>71</v>
      </c>
      <c r="M654" s="39">
        <v>64.900000000000006</v>
      </c>
      <c r="N654" s="38">
        <v>280.76</v>
      </c>
      <c r="O654" s="40">
        <v>1240.8</v>
      </c>
    </row>
    <row r="655" spans="2:15" x14ac:dyDescent="0.3">
      <c r="B655" s="39">
        <v>65</v>
      </c>
      <c r="C655" s="38">
        <v>280.86</v>
      </c>
      <c r="D655" s="40">
        <v>1241.4000000000001</v>
      </c>
      <c r="E655" s="41" t="s">
        <v>71</v>
      </c>
      <c r="M655" s="39">
        <v>65</v>
      </c>
      <c r="N655" s="38">
        <v>280.86</v>
      </c>
      <c r="O655" s="40">
        <v>1241.4000000000001</v>
      </c>
    </row>
    <row r="656" spans="2:15" x14ac:dyDescent="0.3">
      <c r="B656" s="39">
        <v>65.099999999999994</v>
      </c>
      <c r="C656" s="38">
        <v>280.95999999999998</v>
      </c>
      <c r="D656" s="40">
        <v>1241.9000000000001</v>
      </c>
      <c r="E656" s="41" t="s">
        <v>71</v>
      </c>
      <c r="M656" s="39">
        <v>65.099999999999994</v>
      </c>
      <c r="N656" s="38">
        <v>280.95999999999998</v>
      </c>
      <c r="O656" s="40">
        <v>1241.9000000000001</v>
      </c>
    </row>
    <row r="657" spans="2:15" x14ac:dyDescent="0.3">
      <c r="B657" s="39">
        <v>65.2</v>
      </c>
      <c r="C657" s="38">
        <v>281.06</v>
      </c>
      <c r="D657" s="40">
        <v>1242.5</v>
      </c>
      <c r="E657" s="41" t="s">
        <v>71</v>
      </c>
      <c r="M657" s="39">
        <v>65.2</v>
      </c>
      <c r="N657" s="38">
        <v>281.06</v>
      </c>
      <c r="O657" s="40">
        <v>1242.5</v>
      </c>
    </row>
    <row r="658" spans="2:15" x14ac:dyDescent="0.3">
      <c r="B658" s="39">
        <v>65.3</v>
      </c>
      <c r="C658" s="38">
        <v>281.16000000000003</v>
      </c>
      <c r="D658" s="40">
        <v>1243</v>
      </c>
      <c r="E658" s="41" t="s">
        <v>71</v>
      </c>
      <c r="M658" s="39">
        <v>65.3</v>
      </c>
      <c r="N658" s="38">
        <v>281.16000000000003</v>
      </c>
      <c r="O658" s="40">
        <v>1243</v>
      </c>
    </row>
    <row r="659" spans="2:15" x14ac:dyDescent="0.3">
      <c r="B659" s="39">
        <v>65.400000000000006</v>
      </c>
      <c r="C659" s="38">
        <v>281.27</v>
      </c>
      <c r="D659" s="40">
        <v>1243.5</v>
      </c>
      <c r="E659" s="41" t="s">
        <v>71</v>
      </c>
      <c r="M659" s="39">
        <v>65.400000000000006</v>
      </c>
      <c r="N659" s="38">
        <v>281.27</v>
      </c>
      <c r="O659" s="40">
        <v>1243.5</v>
      </c>
    </row>
    <row r="660" spans="2:15" x14ac:dyDescent="0.3">
      <c r="B660" s="39">
        <v>65.5</v>
      </c>
      <c r="C660" s="38">
        <v>281.37</v>
      </c>
      <c r="D660" s="40">
        <v>1244.0999999999999</v>
      </c>
      <c r="E660" s="41" t="s">
        <v>71</v>
      </c>
      <c r="M660" s="39">
        <v>65.5</v>
      </c>
      <c r="N660" s="38">
        <v>281.37</v>
      </c>
      <c r="O660" s="40">
        <v>1244.0999999999999</v>
      </c>
    </row>
    <row r="661" spans="2:15" x14ac:dyDescent="0.3">
      <c r="B661" s="39">
        <v>65.599999999999994</v>
      </c>
      <c r="C661" s="38">
        <v>281.47000000000003</v>
      </c>
      <c r="D661" s="40">
        <v>1244.5999999999999</v>
      </c>
      <c r="E661" s="41" t="s">
        <v>71</v>
      </c>
      <c r="M661" s="39">
        <v>65.599999999999994</v>
      </c>
      <c r="N661" s="38">
        <v>281.47000000000003</v>
      </c>
      <c r="O661" s="40">
        <v>1244.5999999999999</v>
      </c>
    </row>
    <row r="662" spans="2:15" x14ac:dyDescent="0.3">
      <c r="B662" s="39">
        <v>65.7</v>
      </c>
      <c r="C662" s="38">
        <v>281.57</v>
      </c>
      <c r="D662" s="40">
        <v>1245.0999999999999</v>
      </c>
      <c r="E662" s="41" t="s">
        <v>71</v>
      </c>
      <c r="M662" s="39">
        <v>65.7</v>
      </c>
      <c r="N662" s="38">
        <v>281.57</v>
      </c>
      <c r="O662" s="40">
        <v>1245.0999999999999</v>
      </c>
    </row>
    <row r="663" spans="2:15" x14ac:dyDescent="0.3">
      <c r="B663" s="39">
        <v>65.8</v>
      </c>
      <c r="C663" s="38">
        <v>281.67</v>
      </c>
      <c r="D663" s="40">
        <v>1245.7</v>
      </c>
      <c r="E663" s="41" t="s">
        <v>71</v>
      </c>
      <c r="M663" s="39">
        <v>65.8</v>
      </c>
      <c r="N663" s="38">
        <v>281.67</v>
      </c>
      <c r="O663" s="40">
        <v>1245.7</v>
      </c>
    </row>
    <row r="664" spans="2:15" x14ac:dyDescent="0.3">
      <c r="B664" s="39">
        <v>65.900000000000006</v>
      </c>
      <c r="C664" s="38">
        <v>281.77</v>
      </c>
      <c r="D664" s="40">
        <v>1246.2</v>
      </c>
      <c r="E664" s="41" t="s">
        <v>71</v>
      </c>
      <c r="M664" s="39">
        <v>65.900000000000006</v>
      </c>
      <c r="N664" s="38">
        <v>281.77</v>
      </c>
      <c r="O664" s="40">
        <v>1246.2</v>
      </c>
    </row>
    <row r="665" spans="2:15" x14ac:dyDescent="0.3">
      <c r="B665" s="39">
        <v>66</v>
      </c>
      <c r="C665" s="38">
        <v>281.87</v>
      </c>
      <c r="D665" s="40">
        <v>1246.7</v>
      </c>
      <c r="E665" s="41" t="s">
        <v>71</v>
      </c>
      <c r="M665" s="39">
        <v>66</v>
      </c>
      <c r="N665" s="38">
        <v>281.87</v>
      </c>
      <c r="O665" s="40">
        <v>1246.7</v>
      </c>
    </row>
    <row r="666" spans="2:15" x14ac:dyDescent="0.3">
      <c r="B666" s="39">
        <v>66.099999999999994</v>
      </c>
      <c r="C666" s="38">
        <v>281.98</v>
      </c>
      <c r="D666" s="40">
        <v>1247.3</v>
      </c>
      <c r="E666" s="41" t="s">
        <v>71</v>
      </c>
      <c r="M666" s="39">
        <v>66.099999999999994</v>
      </c>
      <c r="N666" s="38">
        <v>281.98</v>
      </c>
      <c r="O666" s="40">
        <v>1247.3</v>
      </c>
    </row>
    <row r="667" spans="2:15" x14ac:dyDescent="0.3">
      <c r="B667" s="39">
        <v>66.2</v>
      </c>
      <c r="C667" s="38">
        <v>282.08</v>
      </c>
      <c r="D667" s="40">
        <v>1247.8</v>
      </c>
      <c r="E667" s="41" t="s">
        <v>71</v>
      </c>
      <c r="M667" s="39">
        <v>66.2</v>
      </c>
      <c r="N667" s="38">
        <v>282.08</v>
      </c>
      <c r="O667" s="40">
        <v>1247.8</v>
      </c>
    </row>
    <row r="668" spans="2:15" x14ac:dyDescent="0.3">
      <c r="B668" s="39">
        <v>66.3</v>
      </c>
      <c r="C668" s="38">
        <v>282.18</v>
      </c>
      <c r="D668" s="40">
        <v>1248.3</v>
      </c>
      <c r="E668" s="41" t="s">
        <v>71</v>
      </c>
      <c r="M668" s="39">
        <v>66.3</v>
      </c>
      <c r="N668" s="38">
        <v>282.18</v>
      </c>
      <c r="O668" s="40">
        <v>1248.3</v>
      </c>
    </row>
    <row r="669" spans="2:15" x14ac:dyDescent="0.3">
      <c r="B669" s="39">
        <v>66.400000000000006</v>
      </c>
      <c r="C669" s="38">
        <v>282.27999999999997</v>
      </c>
      <c r="D669" s="40">
        <v>1248.8</v>
      </c>
      <c r="E669" s="41" t="s">
        <v>71</v>
      </c>
      <c r="M669" s="39">
        <v>66.400000000000006</v>
      </c>
      <c r="N669" s="38">
        <v>282.27999999999997</v>
      </c>
      <c r="O669" s="40">
        <v>1248.8</v>
      </c>
    </row>
    <row r="670" spans="2:15" x14ac:dyDescent="0.3">
      <c r="B670" s="39">
        <v>66.5</v>
      </c>
      <c r="C670" s="38">
        <v>282.38</v>
      </c>
      <c r="D670" s="40">
        <v>1249.4000000000001</v>
      </c>
      <c r="E670" s="41" t="s">
        <v>71</v>
      </c>
      <c r="M670" s="39">
        <v>66.5</v>
      </c>
      <c r="N670" s="38">
        <v>282.38</v>
      </c>
      <c r="O670" s="40">
        <v>1249.4000000000001</v>
      </c>
    </row>
    <row r="671" spans="2:15" x14ac:dyDescent="0.3">
      <c r="B671" s="39">
        <v>66.599999999999994</v>
      </c>
      <c r="C671" s="38">
        <v>282.48</v>
      </c>
      <c r="D671" s="40">
        <v>1249.9000000000001</v>
      </c>
      <c r="E671" s="41" t="s">
        <v>71</v>
      </c>
      <c r="M671" s="39">
        <v>66.599999999999994</v>
      </c>
      <c r="N671" s="38">
        <v>282.48</v>
      </c>
      <c r="O671" s="40">
        <v>1249.9000000000001</v>
      </c>
    </row>
    <row r="672" spans="2:15" x14ac:dyDescent="0.3">
      <c r="B672" s="39">
        <v>66.7</v>
      </c>
      <c r="C672" s="38">
        <v>282.58</v>
      </c>
      <c r="D672" s="40">
        <v>1250.4000000000001</v>
      </c>
      <c r="E672" s="41" t="s">
        <v>71</v>
      </c>
      <c r="M672" s="39">
        <v>66.7</v>
      </c>
      <c r="N672" s="38">
        <v>282.58</v>
      </c>
      <c r="O672" s="40">
        <v>1250.4000000000001</v>
      </c>
    </row>
    <row r="673" spans="2:15" x14ac:dyDescent="0.3">
      <c r="B673" s="39">
        <v>66.8</v>
      </c>
      <c r="C673" s="38">
        <v>282.68</v>
      </c>
      <c r="D673" s="40">
        <v>1251</v>
      </c>
      <c r="E673" s="41" t="s">
        <v>71</v>
      </c>
      <c r="M673" s="39">
        <v>66.8</v>
      </c>
      <c r="N673" s="38">
        <v>282.68</v>
      </c>
      <c r="O673" s="40">
        <v>1251</v>
      </c>
    </row>
    <row r="674" spans="2:15" x14ac:dyDescent="0.3">
      <c r="B674" s="39">
        <v>66.900000000000006</v>
      </c>
      <c r="C674" s="38">
        <v>282.77999999999997</v>
      </c>
      <c r="D674" s="40">
        <v>1251.5</v>
      </c>
      <c r="E674" s="41" t="s">
        <v>71</v>
      </c>
      <c r="M674" s="39">
        <v>66.900000000000006</v>
      </c>
      <c r="N674" s="38">
        <v>282.77999999999997</v>
      </c>
      <c r="O674" s="40">
        <v>1251.5</v>
      </c>
    </row>
    <row r="675" spans="2:15" x14ac:dyDescent="0.3">
      <c r="B675" s="39">
        <v>67</v>
      </c>
      <c r="C675" s="38">
        <v>282.88</v>
      </c>
      <c r="D675" s="40">
        <v>1252</v>
      </c>
      <c r="E675" s="41" t="s">
        <v>71</v>
      </c>
      <c r="M675" s="39">
        <v>67</v>
      </c>
      <c r="N675" s="38">
        <v>282.88</v>
      </c>
      <c r="O675" s="40">
        <v>1252</v>
      </c>
    </row>
    <row r="676" spans="2:15" x14ac:dyDescent="0.3">
      <c r="B676" s="39">
        <v>67.099999999999994</v>
      </c>
      <c r="C676" s="38">
        <v>282.98</v>
      </c>
      <c r="D676" s="40">
        <v>1252.5</v>
      </c>
      <c r="E676" s="41" t="s">
        <v>71</v>
      </c>
      <c r="M676" s="39">
        <v>67.099999999999994</v>
      </c>
      <c r="N676" s="38">
        <v>282.98</v>
      </c>
      <c r="O676" s="40">
        <v>1252.5</v>
      </c>
    </row>
    <row r="677" spans="2:15" x14ac:dyDescent="0.3">
      <c r="B677" s="39">
        <v>67.2</v>
      </c>
      <c r="C677" s="38">
        <v>283.08</v>
      </c>
      <c r="D677" s="40">
        <v>1253.0999999999999</v>
      </c>
      <c r="E677" s="41" t="s">
        <v>71</v>
      </c>
      <c r="M677" s="39">
        <v>67.2</v>
      </c>
      <c r="N677" s="38">
        <v>283.08</v>
      </c>
      <c r="O677" s="40">
        <v>1253.0999999999999</v>
      </c>
    </row>
    <row r="678" spans="2:15" x14ac:dyDescent="0.3">
      <c r="B678" s="39">
        <v>67.3</v>
      </c>
      <c r="C678" s="38">
        <v>283.18</v>
      </c>
      <c r="D678" s="40">
        <v>1253.5999999999999</v>
      </c>
      <c r="E678" s="41" t="s">
        <v>71</v>
      </c>
      <c r="M678" s="39">
        <v>67.3</v>
      </c>
      <c r="N678" s="38">
        <v>283.18</v>
      </c>
      <c r="O678" s="40">
        <v>1253.5999999999999</v>
      </c>
    </row>
    <row r="679" spans="2:15" x14ac:dyDescent="0.3">
      <c r="B679" s="39">
        <v>67.400000000000006</v>
      </c>
      <c r="C679" s="38">
        <v>283.27999999999997</v>
      </c>
      <c r="D679" s="40">
        <v>1254.0999999999999</v>
      </c>
      <c r="E679" s="41" t="s">
        <v>71</v>
      </c>
      <c r="M679" s="39">
        <v>67.400000000000006</v>
      </c>
      <c r="N679" s="38">
        <v>283.27999999999997</v>
      </c>
      <c r="O679" s="40">
        <v>1254.0999999999999</v>
      </c>
    </row>
    <row r="680" spans="2:15" x14ac:dyDescent="0.3">
      <c r="B680" s="39">
        <v>67.5</v>
      </c>
      <c r="C680" s="38">
        <v>283.38</v>
      </c>
      <c r="D680" s="40">
        <v>1254.7</v>
      </c>
      <c r="E680" s="41" t="s">
        <v>71</v>
      </c>
      <c r="M680" s="39">
        <v>67.5</v>
      </c>
      <c r="N680" s="38">
        <v>283.38</v>
      </c>
      <c r="O680" s="40">
        <v>1254.7</v>
      </c>
    </row>
    <row r="681" spans="2:15" x14ac:dyDescent="0.3">
      <c r="B681" s="39">
        <v>67.599999999999994</v>
      </c>
      <c r="C681" s="38">
        <v>283.48</v>
      </c>
      <c r="D681" s="40">
        <v>1255.2</v>
      </c>
      <c r="E681" s="41" t="s">
        <v>71</v>
      </c>
      <c r="M681" s="39">
        <v>67.599999999999994</v>
      </c>
      <c r="N681" s="38">
        <v>283.48</v>
      </c>
      <c r="O681" s="40">
        <v>1255.2</v>
      </c>
    </row>
    <row r="682" spans="2:15" x14ac:dyDescent="0.3">
      <c r="B682" s="39">
        <v>67.7</v>
      </c>
      <c r="C682" s="38">
        <v>283.58</v>
      </c>
      <c r="D682" s="40">
        <v>1255.7</v>
      </c>
      <c r="E682" s="41" t="s">
        <v>71</v>
      </c>
      <c r="M682" s="39">
        <v>67.7</v>
      </c>
      <c r="N682" s="38">
        <v>283.58</v>
      </c>
      <c r="O682" s="40">
        <v>1255.7</v>
      </c>
    </row>
    <row r="683" spans="2:15" x14ac:dyDescent="0.3">
      <c r="B683" s="39">
        <v>67.8</v>
      </c>
      <c r="C683" s="38">
        <v>283.68</v>
      </c>
      <c r="D683" s="40">
        <v>1256.2</v>
      </c>
      <c r="E683" s="41" t="s">
        <v>71</v>
      </c>
      <c r="M683" s="39">
        <v>67.8</v>
      </c>
      <c r="N683" s="38">
        <v>283.68</v>
      </c>
      <c r="O683" s="40">
        <v>1256.2</v>
      </c>
    </row>
    <row r="684" spans="2:15" x14ac:dyDescent="0.3">
      <c r="B684" s="39">
        <v>67.900000000000006</v>
      </c>
      <c r="C684" s="38">
        <v>283.77999999999997</v>
      </c>
      <c r="D684" s="40">
        <v>1256.8</v>
      </c>
      <c r="E684" s="41" t="s">
        <v>71</v>
      </c>
      <c r="M684" s="39">
        <v>67.900000000000006</v>
      </c>
      <c r="N684" s="38">
        <v>283.77999999999997</v>
      </c>
      <c r="O684" s="40">
        <v>1256.8</v>
      </c>
    </row>
    <row r="685" spans="2:15" x14ac:dyDescent="0.3">
      <c r="B685" s="39">
        <v>68</v>
      </c>
      <c r="C685" s="38">
        <v>283.87</v>
      </c>
      <c r="D685" s="40">
        <v>1257.3</v>
      </c>
      <c r="E685" s="41" t="s">
        <v>71</v>
      </c>
      <c r="M685" s="39">
        <v>68</v>
      </c>
      <c r="N685" s="38">
        <v>283.87</v>
      </c>
      <c r="O685" s="40">
        <v>1257.3</v>
      </c>
    </row>
    <row r="686" spans="2:15" x14ac:dyDescent="0.3">
      <c r="B686" s="39">
        <v>68.099999999999994</v>
      </c>
      <c r="C686" s="38">
        <v>283.97000000000003</v>
      </c>
      <c r="D686" s="40">
        <v>1257.8</v>
      </c>
      <c r="E686" s="41" t="s">
        <v>71</v>
      </c>
      <c r="M686" s="39">
        <v>68.099999999999994</v>
      </c>
      <c r="N686" s="38">
        <v>283.97000000000003</v>
      </c>
      <c r="O686" s="40">
        <v>1257.8</v>
      </c>
    </row>
    <row r="687" spans="2:15" x14ac:dyDescent="0.3">
      <c r="B687" s="39">
        <v>68.2</v>
      </c>
      <c r="C687" s="38">
        <v>284.07</v>
      </c>
      <c r="D687" s="40">
        <v>1258.3</v>
      </c>
      <c r="E687" s="41" t="s">
        <v>71</v>
      </c>
      <c r="M687" s="39">
        <v>68.2</v>
      </c>
      <c r="N687" s="38">
        <v>284.07</v>
      </c>
      <c r="O687" s="40">
        <v>1258.3</v>
      </c>
    </row>
    <row r="688" spans="2:15" x14ac:dyDescent="0.3">
      <c r="B688" s="39">
        <v>68.3</v>
      </c>
      <c r="C688" s="38">
        <v>284.17</v>
      </c>
      <c r="D688" s="40">
        <v>1258.8</v>
      </c>
      <c r="E688" s="41" t="s">
        <v>71</v>
      </c>
      <c r="M688" s="39">
        <v>68.3</v>
      </c>
      <c r="N688" s="38">
        <v>284.17</v>
      </c>
      <c r="O688" s="40">
        <v>1258.8</v>
      </c>
    </row>
    <row r="689" spans="2:15" x14ac:dyDescent="0.3">
      <c r="B689" s="39">
        <v>68.400000000000006</v>
      </c>
      <c r="C689" s="38">
        <v>284.27</v>
      </c>
      <c r="D689" s="40">
        <v>1259.4000000000001</v>
      </c>
      <c r="E689" s="41" t="s">
        <v>71</v>
      </c>
      <c r="M689" s="39">
        <v>68.400000000000006</v>
      </c>
      <c r="N689" s="38">
        <v>284.27</v>
      </c>
      <c r="O689" s="40">
        <v>1259.4000000000001</v>
      </c>
    </row>
    <row r="690" spans="2:15" x14ac:dyDescent="0.3">
      <c r="B690" s="39">
        <v>68.5</v>
      </c>
      <c r="C690" s="38">
        <v>284.37</v>
      </c>
      <c r="D690" s="40">
        <v>1259.9000000000001</v>
      </c>
      <c r="E690" s="41" t="s">
        <v>71</v>
      </c>
      <c r="M690" s="39">
        <v>68.5</v>
      </c>
      <c r="N690" s="38">
        <v>284.37</v>
      </c>
      <c r="O690" s="40">
        <v>1259.9000000000001</v>
      </c>
    </row>
    <row r="691" spans="2:15" x14ac:dyDescent="0.3">
      <c r="B691" s="39">
        <v>68.599999999999994</v>
      </c>
      <c r="C691" s="38">
        <v>284.45999999999998</v>
      </c>
      <c r="D691" s="40">
        <v>1260.4000000000001</v>
      </c>
      <c r="E691" s="41" t="s">
        <v>71</v>
      </c>
      <c r="M691" s="39">
        <v>68.599999999999994</v>
      </c>
      <c r="N691" s="38">
        <v>284.45999999999998</v>
      </c>
      <c r="O691" s="40">
        <v>1260.4000000000001</v>
      </c>
    </row>
    <row r="692" spans="2:15" x14ac:dyDescent="0.3">
      <c r="B692" s="39">
        <v>68.7</v>
      </c>
      <c r="C692" s="38">
        <v>284.56</v>
      </c>
      <c r="D692" s="40">
        <v>1260.9000000000001</v>
      </c>
      <c r="E692" s="41" t="s">
        <v>71</v>
      </c>
      <c r="M692" s="39">
        <v>68.7</v>
      </c>
      <c r="N692" s="38">
        <v>284.56</v>
      </c>
      <c r="O692" s="40">
        <v>1260.9000000000001</v>
      </c>
    </row>
    <row r="693" spans="2:15" x14ac:dyDescent="0.3">
      <c r="B693" s="39">
        <v>68.8</v>
      </c>
      <c r="C693" s="38">
        <v>284.66000000000003</v>
      </c>
      <c r="D693" s="40">
        <v>1261.5</v>
      </c>
      <c r="E693" s="41" t="s">
        <v>71</v>
      </c>
      <c r="M693" s="39">
        <v>68.8</v>
      </c>
      <c r="N693" s="38">
        <v>284.66000000000003</v>
      </c>
      <c r="O693" s="40">
        <v>1261.5</v>
      </c>
    </row>
    <row r="694" spans="2:15" x14ac:dyDescent="0.3">
      <c r="B694" s="39">
        <v>68.900000000000006</v>
      </c>
      <c r="C694" s="38">
        <v>284.76</v>
      </c>
      <c r="D694" s="40">
        <v>1262</v>
      </c>
      <c r="E694" s="41" t="s">
        <v>71</v>
      </c>
      <c r="M694" s="39">
        <v>68.900000000000006</v>
      </c>
      <c r="N694" s="38">
        <v>284.76</v>
      </c>
      <c r="O694" s="40">
        <v>1262</v>
      </c>
    </row>
    <row r="695" spans="2:15" x14ac:dyDescent="0.3">
      <c r="B695" s="39">
        <v>69</v>
      </c>
      <c r="C695" s="38">
        <v>284.86</v>
      </c>
      <c r="D695" s="40">
        <v>1262.5</v>
      </c>
      <c r="E695" s="41" t="s">
        <v>71</v>
      </c>
      <c r="M695" s="39">
        <v>69</v>
      </c>
      <c r="N695" s="38">
        <v>284.86</v>
      </c>
      <c r="O695" s="40">
        <v>1262.5</v>
      </c>
    </row>
    <row r="696" spans="2:15" x14ac:dyDescent="0.3">
      <c r="B696" s="39">
        <v>69.099999999999994</v>
      </c>
      <c r="C696" s="38">
        <v>284.95</v>
      </c>
      <c r="D696" s="40">
        <v>1263</v>
      </c>
      <c r="E696" s="41" t="s">
        <v>71</v>
      </c>
      <c r="M696" s="39">
        <v>69.099999999999994</v>
      </c>
      <c r="N696" s="38">
        <v>284.95</v>
      </c>
      <c r="O696" s="40">
        <v>1263</v>
      </c>
    </row>
    <row r="697" spans="2:15" x14ac:dyDescent="0.3">
      <c r="B697" s="39">
        <v>69.2</v>
      </c>
      <c r="C697" s="38">
        <v>285.05</v>
      </c>
      <c r="D697" s="40">
        <v>1263.5</v>
      </c>
      <c r="E697" s="41" t="s">
        <v>71</v>
      </c>
      <c r="M697" s="39">
        <v>69.2</v>
      </c>
      <c r="N697" s="38">
        <v>285.05</v>
      </c>
      <c r="O697" s="40">
        <v>1263.5</v>
      </c>
    </row>
    <row r="698" spans="2:15" x14ac:dyDescent="0.3">
      <c r="B698" s="39">
        <v>69.3</v>
      </c>
      <c r="C698" s="38">
        <v>285.14999999999998</v>
      </c>
      <c r="D698" s="40">
        <v>1264</v>
      </c>
      <c r="E698" s="41" t="s">
        <v>71</v>
      </c>
      <c r="M698" s="39">
        <v>69.3</v>
      </c>
      <c r="N698" s="38">
        <v>285.14999999999998</v>
      </c>
      <c r="O698" s="40">
        <v>1264</v>
      </c>
    </row>
    <row r="699" spans="2:15" x14ac:dyDescent="0.3">
      <c r="B699" s="39">
        <v>69.400000000000006</v>
      </c>
      <c r="C699" s="38">
        <v>285.25</v>
      </c>
      <c r="D699" s="40">
        <v>1264.5999999999999</v>
      </c>
      <c r="E699" s="41" t="s">
        <v>71</v>
      </c>
      <c r="M699" s="39">
        <v>69.400000000000006</v>
      </c>
      <c r="N699" s="38">
        <v>285.25</v>
      </c>
      <c r="O699" s="40">
        <v>1264.5999999999999</v>
      </c>
    </row>
    <row r="700" spans="2:15" x14ac:dyDescent="0.3">
      <c r="B700" s="39">
        <v>69.5</v>
      </c>
      <c r="C700" s="38">
        <v>285.33999999999997</v>
      </c>
      <c r="D700" s="40">
        <v>1265.0999999999999</v>
      </c>
      <c r="E700" s="41" t="s">
        <v>71</v>
      </c>
      <c r="M700" s="39">
        <v>69.5</v>
      </c>
      <c r="N700" s="38">
        <v>285.33999999999997</v>
      </c>
      <c r="O700" s="40">
        <v>1265.0999999999999</v>
      </c>
    </row>
    <row r="701" spans="2:15" x14ac:dyDescent="0.3">
      <c r="B701" s="39">
        <v>69.599999999999994</v>
      </c>
      <c r="C701" s="38">
        <v>285.44</v>
      </c>
      <c r="D701" s="40">
        <v>1265.5999999999999</v>
      </c>
      <c r="E701" s="41" t="s">
        <v>71</v>
      </c>
      <c r="M701" s="39">
        <v>69.599999999999994</v>
      </c>
      <c r="N701" s="38">
        <v>285.44</v>
      </c>
      <c r="O701" s="40">
        <v>1265.5999999999999</v>
      </c>
    </row>
    <row r="702" spans="2:15" x14ac:dyDescent="0.3">
      <c r="B702" s="39">
        <v>69.7</v>
      </c>
      <c r="C702" s="38">
        <v>285.54000000000002</v>
      </c>
      <c r="D702" s="40">
        <v>1266.0999999999999</v>
      </c>
      <c r="E702" s="41" t="s">
        <v>71</v>
      </c>
      <c r="M702" s="39">
        <v>69.7</v>
      </c>
      <c r="N702" s="38">
        <v>285.54000000000002</v>
      </c>
      <c r="O702" s="40">
        <v>1266.0999999999999</v>
      </c>
    </row>
    <row r="703" spans="2:15" x14ac:dyDescent="0.3">
      <c r="B703" s="39">
        <v>69.8</v>
      </c>
      <c r="C703" s="38">
        <v>285.64</v>
      </c>
      <c r="D703" s="40">
        <v>1266.5999999999999</v>
      </c>
      <c r="E703" s="41" t="s">
        <v>71</v>
      </c>
      <c r="M703" s="39">
        <v>69.8</v>
      </c>
      <c r="N703" s="38">
        <v>285.64</v>
      </c>
      <c r="O703" s="40">
        <v>1266.5999999999999</v>
      </c>
    </row>
    <row r="704" spans="2:15" x14ac:dyDescent="0.3">
      <c r="B704" s="39">
        <v>69.900000000000006</v>
      </c>
      <c r="C704" s="38">
        <v>285.73</v>
      </c>
      <c r="D704" s="40">
        <v>1267.0999999999999</v>
      </c>
      <c r="E704" s="41" t="s">
        <v>71</v>
      </c>
      <c r="M704" s="39">
        <v>69.900000000000006</v>
      </c>
      <c r="N704" s="38">
        <v>285.73</v>
      </c>
      <c r="O704" s="40">
        <v>1267.0999999999999</v>
      </c>
    </row>
    <row r="705" spans="2:15" x14ac:dyDescent="0.3">
      <c r="B705" s="39">
        <v>70</v>
      </c>
      <c r="C705" s="38">
        <v>285.83</v>
      </c>
      <c r="D705" s="40">
        <v>1267.7</v>
      </c>
      <c r="E705" s="41" t="s">
        <v>71</v>
      </c>
      <c r="M705" s="39">
        <v>70</v>
      </c>
      <c r="N705" s="38">
        <v>285.83</v>
      </c>
      <c r="O705" s="40">
        <v>1267.7</v>
      </c>
    </row>
    <row r="706" spans="2:15" x14ac:dyDescent="0.3">
      <c r="B706" s="39">
        <v>70.099999999999994</v>
      </c>
      <c r="C706" s="38">
        <v>285.93</v>
      </c>
      <c r="D706" s="40">
        <v>1268.2</v>
      </c>
      <c r="E706" s="41" t="s">
        <v>71</v>
      </c>
      <c r="M706" s="39">
        <v>70.099999999999994</v>
      </c>
      <c r="N706" s="38">
        <v>285.93</v>
      </c>
      <c r="O706" s="40">
        <v>1268.2</v>
      </c>
    </row>
    <row r="707" spans="2:15" x14ac:dyDescent="0.3">
      <c r="B707" s="39">
        <v>70.2</v>
      </c>
      <c r="C707" s="38">
        <v>286.02</v>
      </c>
      <c r="D707" s="40">
        <v>1268.7</v>
      </c>
      <c r="E707" s="41" t="s">
        <v>71</v>
      </c>
      <c r="M707" s="39">
        <v>70.2</v>
      </c>
      <c r="N707" s="38">
        <v>286.02</v>
      </c>
      <c r="O707" s="40">
        <v>1268.7</v>
      </c>
    </row>
    <row r="708" spans="2:15" x14ac:dyDescent="0.3">
      <c r="B708" s="39">
        <v>70.3</v>
      </c>
      <c r="C708" s="38">
        <v>286.12</v>
      </c>
      <c r="D708" s="40">
        <v>1269.2</v>
      </c>
      <c r="E708" s="41" t="s">
        <v>71</v>
      </c>
      <c r="M708" s="39">
        <v>70.3</v>
      </c>
      <c r="N708" s="38">
        <v>286.12</v>
      </c>
      <c r="O708" s="40">
        <v>1269.2</v>
      </c>
    </row>
    <row r="709" spans="2:15" x14ac:dyDescent="0.3">
      <c r="B709" s="39">
        <v>70.400000000000006</v>
      </c>
      <c r="C709" s="38">
        <v>286.20999999999998</v>
      </c>
      <c r="D709" s="40">
        <v>1269.7</v>
      </c>
      <c r="E709" s="41" t="s">
        <v>71</v>
      </c>
      <c r="M709" s="39">
        <v>70.400000000000006</v>
      </c>
      <c r="N709" s="38">
        <v>286.20999999999998</v>
      </c>
      <c r="O709" s="40">
        <v>1269.7</v>
      </c>
    </row>
    <row r="710" spans="2:15" x14ac:dyDescent="0.3">
      <c r="B710" s="39">
        <v>70.5</v>
      </c>
      <c r="C710" s="38">
        <v>286.31</v>
      </c>
      <c r="D710" s="40">
        <v>1270.2</v>
      </c>
      <c r="E710" s="41" t="s">
        <v>71</v>
      </c>
      <c r="M710" s="39">
        <v>70.5</v>
      </c>
      <c r="N710" s="38">
        <v>286.31</v>
      </c>
      <c r="O710" s="40">
        <v>1270.2</v>
      </c>
    </row>
    <row r="711" spans="2:15" x14ac:dyDescent="0.3">
      <c r="B711" s="39">
        <v>70.599999999999994</v>
      </c>
      <c r="C711" s="38">
        <v>286.41000000000003</v>
      </c>
      <c r="D711" s="40">
        <v>1270.7</v>
      </c>
      <c r="E711" s="41" t="s">
        <v>71</v>
      </c>
      <c r="M711" s="39">
        <v>70.599999999999994</v>
      </c>
      <c r="N711" s="38">
        <v>286.41000000000003</v>
      </c>
      <c r="O711" s="40">
        <v>1270.7</v>
      </c>
    </row>
    <row r="712" spans="2:15" x14ac:dyDescent="0.3">
      <c r="B712" s="39">
        <v>70.7</v>
      </c>
      <c r="C712" s="38">
        <v>286.5</v>
      </c>
      <c r="D712" s="40">
        <v>1271.3</v>
      </c>
      <c r="E712" s="41" t="s">
        <v>71</v>
      </c>
      <c r="M712" s="39">
        <v>70.7</v>
      </c>
      <c r="N712" s="38">
        <v>286.5</v>
      </c>
      <c r="O712" s="40">
        <v>1271.3</v>
      </c>
    </row>
    <row r="713" spans="2:15" x14ac:dyDescent="0.3">
      <c r="B713" s="39">
        <v>70.8</v>
      </c>
      <c r="C713" s="38">
        <v>286.60000000000002</v>
      </c>
      <c r="D713" s="40">
        <v>1271.8</v>
      </c>
      <c r="E713" s="41" t="s">
        <v>71</v>
      </c>
      <c r="M713" s="39">
        <v>70.8</v>
      </c>
      <c r="N713" s="38">
        <v>286.60000000000002</v>
      </c>
      <c r="O713" s="40">
        <v>1271.8</v>
      </c>
    </row>
    <row r="714" spans="2:15" x14ac:dyDescent="0.3">
      <c r="B714" s="39">
        <v>70.900000000000006</v>
      </c>
      <c r="C714" s="38">
        <v>286.69</v>
      </c>
      <c r="D714" s="40">
        <v>1272.3</v>
      </c>
      <c r="E714" s="41" t="s">
        <v>71</v>
      </c>
      <c r="M714" s="39">
        <v>70.900000000000006</v>
      </c>
      <c r="N714" s="38">
        <v>286.69</v>
      </c>
      <c r="O714" s="40">
        <v>1272.3</v>
      </c>
    </row>
    <row r="715" spans="2:15" x14ac:dyDescent="0.3">
      <c r="B715" s="39">
        <v>71</v>
      </c>
      <c r="C715" s="38">
        <v>286.79000000000002</v>
      </c>
      <c r="D715" s="40">
        <v>1272.8</v>
      </c>
      <c r="E715" s="41" t="s">
        <v>71</v>
      </c>
      <c r="M715" s="39">
        <v>71</v>
      </c>
      <c r="N715" s="38">
        <v>286.79000000000002</v>
      </c>
      <c r="O715" s="40">
        <v>1272.8</v>
      </c>
    </row>
    <row r="716" spans="2:15" x14ac:dyDescent="0.3">
      <c r="B716" s="39">
        <v>71.099999999999994</v>
      </c>
      <c r="C716" s="38">
        <v>286.89</v>
      </c>
      <c r="D716" s="40">
        <v>1273.3</v>
      </c>
      <c r="E716" s="41" t="s">
        <v>71</v>
      </c>
      <c r="M716" s="39">
        <v>71.099999999999994</v>
      </c>
      <c r="N716" s="38">
        <v>286.89</v>
      </c>
      <c r="O716" s="40">
        <v>1273.3</v>
      </c>
    </row>
    <row r="717" spans="2:15" x14ac:dyDescent="0.3">
      <c r="B717" s="39">
        <v>71.2</v>
      </c>
      <c r="C717" s="38">
        <v>286.98</v>
      </c>
      <c r="D717" s="40">
        <v>1273.8</v>
      </c>
      <c r="E717" s="41" t="s">
        <v>71</v>
      </c>
      <c r="M717" s="39">
        <v>71.2</v>
      </c>
      <c r="N717" s="38">
        <v>286.98</v>
      </c>
      <c r="O717" s="40">
        <v>1273.8</v>
      </c>
    </row>
    <row r="718" spans="2:15" x14ac:dyDescent="0.3">
      <c r="B718" s="39">
        <v>71.3</v>
      </c>
      <c r="C718" s="38">
        <v>287.08</v>
      </c>
      <c r="D718" s="40">
        <v>1274.3</v>
      </c>
      <c r="E718" s="41" t="s">
        <v>71</v>
      </c>
      <c r="M718" s="39">
        <v>71.3</v>
      </c>
      <c r="N718" s="38">
        <v>287.08</v>
      </c>
      <c r="O718" s="40">
        <v>1274.3</v>
      </c>
    </row>
    <row r="719" spans="2:15" x14ac:dyDescent="0.3">
      <c r="B719" s="39">
        <v>71.400000000000006</v>
      </c>
      <c r="C719" s="38">
        <v>287.17</v>
      </c>
      <c r="D719" s="40">
        <v>1274.8</v>
      </c>
      <c r="E719" s="41" t="s">
        <v>71</v>
      </c>
      <c r="M719" s="39">
        <v>71.400000000000006</v>
      </c>
      <c r="N719" s="38">
        <v>287.17</v>
      </c>
      <c r="O719" s="40">
        <v>1274.8</v>
      </c>
    </row>
    <row r="720" spans="2:15" x14ac:dyDescent="0.3">
      <c r="B720" s="39">
        <v>71.5</v>
      </c>
      <c r="C720" s="38">
        <v>287.27</v>
      </c>
      <c r="D720" s="40">
        <v>1275.3</v>
      </c>
      <c r="E720" s="41" t="s">
        <v>71</v>
      </c>
      <c r="M720" s="39">
        <v>71.5</v>
      </c>
      <c r="N720" s="38">
        <v>287.27</v>
      </c>
      <c r="O720" s="40">
        <v>1275.3</v>
      </c>
    </row>
    <row r="721" spans="2:15" x14ac:dyDescent="0.3">
      <c r="B721" s="39">
        <v>71.599999999999994</v>
      </c>
      <c r="C721" s="38">
        <v>287.36</v>
      </c>
      <c r="D721" s="40">
        <v>1275.8</v>
      </c>
      <c r="E721" s="41" t="s">
        <v>71</v>
      </c>
      <c r="M721" s="39">
        <v>71.599999999999994</v>
      </c>
      <c r="N721" s="38">
        <v>287.36</v>
      </c>
      <c r="O721" s="40">
        <v>1275.8</v>
      </c>
    </row>
    <row r="722" spans="2:15" x14ac:dyDescent="0.3">
      <c r="B722" s="39">
        <v>71.7</v>
      </c>
      <c r="C722" s="38">
        <v>287.45999999999998</v>
      </c>
      <c r="D722" s="40">
        <v>1276.4000000000001</v>
      </c>
      <c r="E722" s="41" t="s">
        <v>71</v>
      </c>
      <c r="M722" s="39">
        <v>71.7</v>
      </c>
      <c r="N722" s="38">
        <v>287.45999999999998</v>
      </c>
      <c r="O722" s="40">
        <v>1276.4000000000001</v>
      </c>
    </row>
    <row r="723" spans="2:15" x14ac:dyDescent="0.3">
      <c r="B723" s="39">
        <v>71.8</v>
      </c>
      <c r="C723" s="38">
        <v>287.55</v>
      </c>
      <c r="D723" s="40">
        <v>1276.9000000000001</v>
      </c>
      <c r="E723" s="41" t="s">
        <v>71</v>
      </c>
      <c r="M723" s="39">
        <v>71.8</v>
      </c>
      <c r="N723" s="38">
        <v>287.55</v>
      </c>
      <c r="O723" s="40">
        <v>1276.9000000000001</v>
      </c>
    </row>
    <row r="724" spans="2:15" x14ac:dyDescent="0.3">
      <c r="B724" s="39">
        <v>71.900000000000006</v>
      </c>
      <c r="C724" s="38">
        <v>287.64999999999998</v>
      </c>
      <c r="D724" s="40">
        <v>1277.4000000000001</v>
      </c>
      <c r="E724" s="41" t="s">
        <v>71</v>
      </c>
      <c r="M724" s="39">
        <v>71.900000000000006</v>
      </c>
      <c r="N724" s="38">
        <v>287.64999999999998</v>
      </c>
      <c r="O724" s="40">
        <v>1277.4000000000001</v>
      </c>
    </row>
    <row r="725" spans="2:15" x14ac:dyDescent="0.3">
      <c r="B725" s="39">
        <v>72</v>
      </c>
      <c r="C725" s="38">
        <v>287.74</v>
      </c>
      <c r="D725" s="40">
        <v>1277.9000000000001</v>
      </c>
      <c r="E725" s="41" t="s">
        <v>71</v>
      </c>
      <c r="M725" s="39">
        <v>72</v>
      </c>
      <c r="N725" s="38">
        <v>287.74</v>
      </c>
      <c r="O725" s="40">
        <v>1277.9000000000001</v>
      </c>
    </row>
    <row r="726" spans="2:15" x14ac:dyDescent="0.3">
      <c r="B726" s="39">
        <v>72.099999999999994</v>
      </c>
      <c r="C726" s="38">
        <v>287.83999999999997</v>
      </c>
      <c r="D726" s="40">
        <v>1278.4000000000001</v>
      </c>
      <c r="E726" s="41" t="s">
        <v>71</v>
      </c>
      <c r="M726" s="39">
        <v>72.099999999999994</v>
      </c>
      <c r="N726" s="38">
        <v>287.83999999999997</v>
      </c>
      <c r="O726" s="40">
        <v>1278.4000000000001</v>
      </c>
    </row>
    <row r="727" spans="2:15" x14ac:dyDescent="0.3">
      <c r="B727" s="39">
        <v>72.2</v>
      </c>
      <c r="C727" s="38">
        <v>287.93</v>
      </c>
      <c r="D727" s="40">
        <v>1278.9000000000001</v>
      </c>
      <c r="E727" s="41" t="s">
        <v>71</v>
      </c>
      <c r="M727" s="39">
        <v>72.2</v>
      </c>
      <c r="N727" s="38">
        <v>287.93</v>
      </c>
      <c r="O727" s="40">
        <v>1278.9000000000001</v>
      </c>
    </row>
    <row r="728" spans="2:15" x14ac:dyDescent="0.3">
      <c r="B728" s="39">
        <v>72.3</v>
      </c>
      <c r="C728" s="38">
        <v>288.02</v>
      </c>
      <c r="D728" s="40">
        <v>1279.4000000000001</v>
      </c>
      <c r="E728" s="41" t="s">
        <v>71</v>
      </c>
      <c r="M728" s="39">
        <v>72.3</v>
      </c>
      <c r="N728" s="38">
        <v>288.02</v>
      </c>
      <c r="O728" s="40">
        <v>1279.4000000000001</v>
      </c>
    </row>
    <row r="729" spans="2:15" x14ac:dyDescent="0.3">
      <c r="B729" s="39">
        <v>72.400000000000006</v>
      </c>
      <c r="C729" s="38">
        <v>288.12</v>
      </c>
      <c r="D729" s="40">
        <v>1279.9000000000001</v>
      </c>
      <c r="E729" s="41" t="s">
        <v>71</v>
      </c>
      <c r="M729" s="39">
        <v>72.400000000000006</v>
      </c>
      <c r="N729" s="38">
        <v>288.12</v>
      </c>
      <c r="O729" s="40">
        <v>1279.9000000000001</v>
      </c>
    </row>
    <row r="730" spans="2:15" x14ac:dyDescent="0.3">
      <c r="B730" s="39">
        <v>72.5</v>
      </c>
      <c r="C730" s="38">
        <v>288.20999999999998</v>
      </c>
      <c r="D730" s="40">
        <v>1280.4000000000001</v>
      </c>
      <c r="E730" s="41" t="s">
        <v>71</v>
      </c>
      <c r="M730" s="39">
        <v>72.5</v>
      </c>
      <c r="N730" s="38">
        <v>288.20999999999998</v>
      </c>
      <c r="O730" s="40">
        <v>1280.4000000000001</v>
      </c>
    </row>
    <row r="731" spans="2:15" x14ac:dyDescent="0.3">
      <c r="B731" s="39">
        <v>72.599999999999994</v>
      </c>
      <c r="C731" s="38">
        <v>288.31</v>
      </c>
      <c r="D731" s="40">
        <v>1280.9000000000001</v>
      </c>
      <c r="E731" s="41" t="s">
        <v>71</v>
      </c>
      <c r="M731" s="39">
        <v>72.599999999999994</v>
      </c>
      <c r="N731" s="38">
        <v>288.31</v>
      </c>
      <c r="O731" s="40">
        <v>1280.9000000000001</v>
      </c>
    </row>
    <row r="732" spans="2:15" x14ac:dyDescent="0.3">
      <c r="B732" s="39">
        <v>72.7</v>
      </c>
      <c r="C732" s="38">
        <v>288.39999999999998</v>
      </c>
      <c r="D732" s="40">
        <v>1281.4000000000001</v>
      </c>
      <c r="E732" s="41" t="s">
        <v>71</v>
      </c>
      <c r="M732" s="39">
        <v>72.7</v>
      </c>
      <c r="N732" s="38">
        <v>288.39999999999998</v>
      </c>
      <c r="O732" s="40">
        <v>1281.4000000000001</v>
      </c>
    </row>
    <row r="733" spans="2:15" x14ac:dyDescent="0.3">
      <c r="B733" s="39">
        <v>72.8</v>
      </c>
      <c r="C733" s="38">
        <v>288.5</v>
      </c>
      <c r="D733" s="40">
        <v>1281.9000000000001</v>
      </c>
      <c r="E733" s="41" t="s">
        <v>71</v>
      </c>
      <c r="M733" s="39">
        <v>72.8</v>
      </c>
      <c r="N733" s="38">
        <v>288.5</v>
      </c>
      <c r="O733" s="40">
        <v>1281.9000000000001</v>
      </c>
    </row>
    <row r="734" spans="2:15" x14ac:dyDescent="0.3">
      <c r="B734" s="39">
        <v>72.900000000000006</v>
      </c>
      <c r="C734" s="38">
        <v>288.58999999999997</v>
      </c>
      <c r="D734" s="40">
        <v>1282.4000000000001</v>
      </c>
      <c r="E734" s="41" t="s">
        <v>71</v>
      </c>
      <c r="M734" s="39">
        <v>72.900000000000006</v>
      </c>
      <c r="N734" s="38">
        <v>288.58999999999997</v>
      </c>
      <c r="O734" s="40">
        <v>1282.4000000000001</v>
      </c>
    </row>
    <row r="735" spans="2:15" x14ac:dyDescent="0.3">
      <c r="B735" s="39">
        <v>73</v>
      </c>
      <c r="C735" s="38">
        <v>288.68</v>
      </c>
      <c r="D735" s="40">
        <v>1282.9000000000001</v>
      </c>
      <c r="E735" s="41" t="s">
        <v>71</v>
      </c>
      <c r="M735" s="39">
        <v>73</v>
      </c>
      <c r="N735" s="38">
        <v>288.68</v>
      </c>
      <c r="O735" s="40">
        <v>1282.9000000000001</v>
      </c>
    </row>
    <row r="736" spans="2:15" x14ac:dyDescent="0.3">
      <c r="B736" s="39">
        <v>73.099999999999994</v>
      </c>
      <c r="C736" s="38">
        <v>288.77999999999997</v>
      </c>
      <c r="D736" s="40">
        <v>1283.4000000000001</v>
      </c>
      <c r="E736" s="41" t="s">
        <v>71</v>
      </c>
      <c r="M736" s="39">
        <v>73.099999999999994</v>
      </c>
      <c r="N736" s="38">
        <v>288.77999999999997</v>
      </c>
      <c r="O736" s="40">
        <v>1283.4000000000001</v>
      </c>
    </row>
    <row r="737" spans="2:15" x14ac:dyDescent="0.3">
      <c r="B737" s="39">
        <v>73.2</v>
      </c>
      <c r="C737" s="38">
        <v>288.87</v>
      </c>
      <c r="D737" s="40">
        <v>1283.9000000000001</v>
      </c>
      <c r="E737" s="41" t="s">
        <v>71</v>
      </c>
      <c r="M737" s="39">
        <v>73.2</v>
      </c>
      <c r="N737" s="38">
        <v>288.87</v>
      </c>
      <c r="O737" s="40">
        <v>1283.9000000000001</v>
      </c>
    </row>
    <row r="738" spans="2:15" x14ac:dyDescent="0.3">
      <c r="B738" s="39">
        <v>73.3</v>
      </c>
      <c r="C738" s="38">
        <v>288.95999999999998</v>
      </c>
      <c r="D738" s="40">
        <v>1284.4000000000001</v>
      </c>
      <c r="E738" s="41" t="s">
        <v>71</v>
      </c>
      <c r="M738" s="39">
        <v>73.3</v>
      </c>
      <c r="N738" s="38">
        <v>288.95999999999998</v>
      </c>
      <c r="O738" s="40">
        <v>1284.4000000000001</v>
      </c>
    </row>
    <row r="739" spans="2:15" x14ac:dyDescent="0.3">
      <c r="B739" s="39">
        <v>73.400000000000006</v>
      </c>
      <c r="C739" s="38">
        <v>289.06</v>
      </c>
      <c r="D739" s="40">
        <v>1284.9000000000001</v>
      </c>
      <c r="E739" s="41" t="s">
        <v>71</v>
      </c>
      <c r="M739" s="39">
        <v>73.400000000000006</v>
      </c>
      <c r="N739" s="38">
        <v>289.06</v>
      </c>
      <c r="O739" s="40">
        <v>1284.9000000000001</v>
      </c>
    </row>
    <row r="740" spans="2:15" x14ac:dyDescent="0.3">
      <c r="B740" s="39">
        <v>73.5</v>
      </c>
      <c r="C740" s="38">
        <v>289.14999999999998</v>
      </c>
      <c r="D740" s="40">
        <v>1285.4000000000001</v>
      </c>
      <c r="E740" s="41" t="s">
        <v>71</v>
      </c>
      <c r="M740" s="39">
        <v>73.5</v>
      </c>
      <c r="N740" s="38">
        <v>289.14999999999998</v>
      </c>
      <c r="O740" s="40">
        <v>1285.4000000000001</v>
      </c>
    </row>
    <row r="741" spans="2:15" x14ac:dyDescent="0.3">
      <c r="B741" s="39">
        <v>73.599999999999994</v>
      </c>
      <c r="C741" s="38">
        <v>289.24</v>
      </c>
      <c r="D741" s="40">
        <v>1285.9000000000001</v>
      </c>
      <c r="E741" s="41" t="s">
        <v>71</v>
      </c>
      <c r="M741" s="39">
        <v>73.599999999999994</v>
      </c>
      <c r="N741" s="38">
        <v>289.24</v>
      </c>
      <c r="O741" s="40">
        <v>1285.9000000000001</v>
      </c>
    </row>
    <row r="742" spans="2:15" x14ac:dyDescent="0.3">
      <c r="B742" s="39">
        <v>73.7</v>
      </c>
      <c r="C742" s="38">
        <v>289.33999999999997</v>
      </c>
      <c r="D742" s="40">
        <v>1286.4000000000001</v>
      </c>
      <c r="E742" s="41" t="s">
        <v>71</v>
      </c>
      <c r="M742" s="39">
        <v>73.7</v>
      </c>
      <c r="N742" s="38">
        <v>289.33999999999997</v>
      </c>
      <c r="O742" s="40">
        <v>1286.4000000000001</v>
      </c>
    </row>
    <row r="743" spans="2:15" x14ac:dyDescent="0.3">
      <c r="B743" s="39">
        <v>73.8</v>
      </c>
      <c r="C743" s="38">
        <v>289.43</v>
      </c>
      <c r="D743" s="40">
        <v>1286.9000000000001</v>
      </c>
      <c r="E743" s="41" t="s">
        <v>71</v>
      </c>
      <c r="M743" s="39">
        <v>73.8</v>
      </c>
      <c r="N743" s="38">
        <v>289.43</v>
      </c>
      <c r="O743" s="40">
        <v>1286.9000000000001</v>
      </c>
    </row>
    <row r="744" spans="2:15" x14ac:dyDescent="0.3">
      <c r="B744" s="39">
        <v>73.900000000000006</v>
      </c>
      <c r="C744" s="38">
        <v>289.52</v>
      </c>
      <c r="D744" s="40">
        <v>1287.4000000000001</v>
      </c>
      <c r="E744" s="41" t="s">
        <v>71</v>
      </c>
      <c r="M744" s="39">
        <v>73.900000000000006</v>
      </c>
      <c r="N744" s="38">
        <v>289.52</v>
      </c>
      <c r="O744" s="40">
        <v>1287.4000000000001</v>
      </c>
    </row>
    <row r="745" spans="2:15" x14ac:dyDescent="0.3">
      <c r="B745" s="39">
        <v>74</v>
      </c>
      <c r="C745" s="38">
        <v>289.61</v>
      </c>
      <c r="D745" s="40">
        <v>1287.9000000000001</v>
      </c>
      <c r="E745" s="41" t="s">
        <v>71</v>
      </c>
      <c r="M745" s="39">
        <v>74</v>
      </c>
      <c r="N745" s="38">
        <v>289.61</v>
      </c>
      <c r="O745" s="40">
        <v>1287.9000000000001</v>
      </c>
    </row>
    <row r="746" spans="2:15" x14ac:dyDescent="0.3">
      <c r="B746" s="39">
        <v>74.099999999999994</v>
      </c>
      <c r="C746" s="38">
        <v>289.70999999999998</v>
      </c>
      <c r="D746" s="40">
        <v>1288.4000000000001</v>
      </c>
      <c r="E746" s="41" t="s">
        <v>71</v>
      </c>
      <c r="M746" s="39">
        <v>74.099999999999994</v>
      </c>
      <c r="N746" s="38">
        <v>289.70999999999998</v>
      </c>
      <c r="O746" s="40">
        <v>1288.4000000000001</v>
      </c>
    </row>
    <row r="747" spans="2:15" x14ac:dyDescent="0.3">
      <c r="B747" s="39">
        <v>74.2</v>
      </c>
      <c r="C747" s="38">
        <v>289.8</v>
      </c>
      <c r="D747" s="40">
        <v>1288.9000000000001</v>
      </c>
      <c r="E747" s="41" t="s">
        <v>71</v>
      </c>
      <c r="M747" s="39">
        <v>74.2</v>
      </c>
      <c r="N747" s="38">
        <v>289.8</v>
      </c>
      <c r="O747" s="40">
        <v>1288.9000000000001</v>
      </c>
    </row>
    <row r="748" spans="2:15" x14ac:dyDescent="0.3">
      <c r="B748" s="39">
        <v>74.3</v>
      </c>
      <c r="C748" s="38">
        <v>289.89</v>
      </c>
      <c r="D748" s="40">
        <v>1289.4000000000001</v>
      </c>
      <c r="E748" s="41" t="s">
        <v>71</v>
      </c>
      <c r="M748" s="39">
        <v>74.3</v>
      </c>
      <c r="N748" s="38">
        <v>289.89</v>
      </c>
      <c r="O748" s="40">
        <v>1289.4000000000001</v>
      </c>
    </row>
    <row r="749" spans="2:15" x14ac:dyDescent="0.3">
      <c r="B749" s="39">
        <v>74.400000000000006</v>
      </c>
      <c r="C749" s="38">
        <v>289.98</v>
      </c>
      <c r="D749" s="40">
        <v>1289.9000000000001</v>
      </c>
      <c r="E749" s="41" t="s">
        <v>71</v>
      </c>
      <c r="M749" s="39">
        <v>74.400000000000006</v>
      </c>
      <c r="N749" s="38">
        <v>289.98</v>
      </c>
      <c r="O749" s="40">
        <v>1289.9000000000001</v>
      </c>
    </row>
    <row r="750" spans="2:15" x14ac:dyDescent="0.3">
      <c r="B750" s="39">
        <v>74.5</v>
      </c>
      <c r="C750" s="38">
        <v>290.08</v>
      </c>
      <c r="D750" s="40">
        <v>1290.4000000000001</v>
      </c>
      <c r="E750" s="41" t="s">
        <v>71</v>
      </c>
      <c r="M750" s="39">
        <v>74.5</v>
      </c>
      <c r="N750" s="38">
        <v>290.08</v>
      </c>
      <c r="O750" s="40">
        <v>1290.4000000000001</v>
      </c>
    </row>
    <row r="751" spans="2:15" x14ac:dyDescent="0.3">
      <c r="B751" s="39">
        <v>74.599999999999994</v>
      </c>
      <c r="C751" s="38">
        <v>290.17</v>
      </c>
      <c r="D751" s="40">
        <v>1290.9000000000001</v>
      </c>
      <c r="E751" s="41" t="s">
        <v>71</v>
      </c>
      <c r="M751" s="39">
        <v>74.599999999999994</v>
      </c>
      <c r="N751" s="38">
        <v>290.17</v>
      </c>
      <c r="O751" s="40">
        <v>1290.9000000000001</v>
      </c>
    </row>
    <row r="752" spans="2:15" x14ac:dyDescent="0.3">
      <c r="B752" s="39">
        <v>74.7</v>
      </c>
      <c r="C752" s="38">
        <v>290.26</v>
      </c>
      <c r="D752" s="40">
        <v>1291.4000000000001</v>
      </c>
      <c r="E752" s="41" t="s">
        <v>71</v>
      </c>
      <c r="M752" s="39">
        <v>74.7</v>
      </c>
      <c r="N752" s="38">
        <v>290.26</v>
      </c>
      <c r="O752" s="40">
        <v>1291.4000000000001</v>
      </c>
    </row>
    <row r="753" spans="2:15" x14ac:dyDescent="0.3">
      <c r="B753" s="39">
        <v>74.8</v>
      </c>
      <c r="C753" s="38">
        <v>290.35000000000002</v>
      </c>
      <c r="D753" s="40">
        <v>1291.9000000000001</v>
      </c>
      <c r="E753" s="41" t="s">
        <v>71</v>
      </c>
      <c r="M753" s="39">
        <v>74.8</v>
      </c>
      <c r="N753" s="38">
        <v>290.35000000000002</v>
      </c>
      <c r="O753" s="40">
        <v>1291.9000000000001</v>
      </c>
    </row>
    <row r="754" spans="2:15" x14ac:dyDescent="0.3">
      <c r="B754" s="39">
        <v>74.900000000000006</v>
      </c>
      <c r="C754" s="38">
        <v>290.44</v>
      </c>
      <c r="D754" s="40">
        <v>1292.4000000000001</v>
      </c>
      <c r="E754" s="41" t="s">
        <v>71</v>
      </c>
      <c r="M754" s="39">
        <v>74.900000000000006</v>
      </c>
      <c r="N754" s="38">
        <v>290.44</v>
      </c>
      <c r="O754" s="40">
        <v>1292.4000000000001</v>
      </c>
    </row>
    <row r="755" spans="2:15" x14ac:dyDescent="0.3">
      <c r="B755" s="39">
        <v>75</v>
      </c>
      <c r="C755" s="38">
        <v>290.54000000000002</v>
      </c>
      <c r="D755" s="40">
        <v>1292.9000000000001</v>
      </c>
      <c r="E755" s="41" t="s">
        <v>71</v>
      </c>
      <c r="M755" s="39">
        <v>75</v>
      </c>
      <c r="N755" s="38">
        <v>290.54000000000002</v>
      </c>
      <c r="O755" s="40">
        <v>1292.9000000000001</v>
      </c>
    </row>
    <row r="756" spans="2:15" x14ac:dyDescent="0.3">
      <c r="B756" s="39">
        <v>75.099999999999994</v>
      </c>
      <c r="C756" s="38">
        <v>290.63</v>
      </c>
      <c r="D756" s="40">
        <v>1293.4000000000001</v>
      </c>
      <c r="E756" s="41" t="s">
        <v>71</v>
      </c>
      <c r="M756" s="39">
        <v>75.099999999999994</v>
      </c>
      <c r="N756" s="38">
        <v>290.63</v>
      </c>
      <c r="O756" s="40">
        <v>1293.4000000000001</v>
      </c>
    </row>
    <row r="757" spans="2:15" x14ac:dyDescent="0.3">
      <c r="B757" s="39">
        <v>75.2</v>
      </c>
      <c r="C757" s="38">
        <v>290.72000000000003</v>
      </c>
      <c r="D757" s="40">
        <v>1293.9000000000001</v>
      </c>
      <c r="E757" s="41" t="s">
        <v>71</v>
      </c>
      <c r="M757" s="39">
        <v>75.2</v>
      </c>
      <c r="N757" s="38">
        <v>290.72000000000003</v>
      </c>
      <c r="O757" s="40">
        <v>1293.9000000000001</v>
      </c>
    </row>
    <row r="758" spans="2:15" x14ac:dyDescent="0.3">
      <c r="B758" s="39">
        <v>75.3</v>
      </c>
      <c r="C758" s="38">
        <v>290.81</v>
      </c>
      <c r="D758" s="40">
        <v>1294.4000000000001</v>
      </c>
      <c r="E758" s="41" t="s">
        <v>71</v>
      </c>
      <c r="M758" s="39">
        <v>75.3</v>
      </c>
      <c r="N758" s="38">
        <v>290.81</v>
      </c>
      <c r="O758" s="40">
        <v>1294.4000000000001</v>
      </c>
    </row>
    <row r="759" spans="2:15" x14ac:dyDescent="0.3">
      <c r="B759" s="39">
        <v>75.400000000000006</v>
      </c>
      <c r="C759" s="38">
        <v>290.89999999999998</v>
      </c>
      <c r="D759" s="40">
        <v>1294.9000000000001</v>
      </c>
      <c r="E759" s="41" t="s">
        <v>71</v>
      </c>
      <c r="M759" s="39">
        <v>75.400000000000006</v>
      </c>
      <c r="N759" s="38">
        <v>290.89999999999998</v>
      </c>
      <c r="O759" s="40">
        <v>1294.9000000000001</v>
      </c>
    </row>
    <row r="760" spans="2:15" x14ac:dyDescent="0.3">
      <c r="B760" s="39">
        <v>75.5</v>
      </c>
      <c r="C760" s="38">
        <v>290.99</v>
      </c>
      <c r="D760" s="40">
        <v>1295.4000000000001</v>
      </c>
      <c r="E760" s="41" t="s">
        <v>71</v>
      </c>
      <c r="M760" s="39">
        <v>75.5</v>
      </c>
      <c r="N760" s="38">
        <v>290.99</v>
      </c>
      <c r="O760" s="40">
        <v>1295.4000000000001</v>
      </c>
    </row>
    <row r="761" spans="2:15" x14ac:dyDescent="0.3">
      <c r="B761" s="39">
        <v>75.599999999999994</v>
      </c>
      <c r="C761" s="38">
        <v>291.08</v>
      </c>
      <c r="D761" s="40">
        <v>1295.9000000000001</v>
      </c>
      <c r="E761" s="41" t="s">
        <v>71</v>
      </c>
      <c r="M761" s="39">
        <v>75.599999999999994</v>
      </c>
      <c r="N761" s="38">
        <v>291.08</v>
      </c>
      <c r="O761" s="40">
        <v>1295.9000000000001</v>
      </c>
    </row>
    <row r="762" spans="2:15" x14ac:dyDescent="0.3">
      <c r="B762" s="39">
        <v>75.7</v>
      </c>
      <c r="C762" s="38">
        <v>291.18</v>
      </c>
      <c r="D762" s="40">
        <v>1296.4000000000001</v>
      </c>
      <c r="E762" s="41" t="s">
        <v>71</v>
      </c>
      <c r="M762" s="39">
        <v>75.7</v>
      </c>
      <c r="N762" s="38">
        <v>291.18</v>
      </c>
      <c r="O762" s="40">
        <v>1296.4000000000001</v>
      </c>
    </row>
    <row r="763" spans="2:15" x14ac:dyDescent="0.3">
      <c r="B763" s="39">
        <v>75.8</v>
      </c>
      <c r="C763" s="38">
        <v>291.27</v>
      </c>
      <c r="D763" s="40">
        <v>1296.9000000000001</v>
      </c>
      <c r="E763" s="41" t="s">
        <v>71</v>
      </c>
      <c r="M763" s="39">
        <v>75.8</v>
      </c>
      <c r="N763" s="38">
        <v>291.27</v>
      </c>
      <c r="O763" s="40">
        <v>1296.9000000000001</v>
      </c>
    </row>
    <row r="764" spans="2:15" x14ac:dyDescent="0.3">
      <c r="B764" s="39">
        <v>75.900000000000006</v>
      </c>
      <c r="C764" s="38">
        <v>291.36</v>
      </c>
      <c r="D764" s="40">
        <v>1297.4000000000001</v>
      </c>
      <c r="E764" s="41" t="s">
        <v>71</v>
      </c>
      <c r="M764" s="39">
        <v>75.900000000000006</v>
      </c>
      <c r="N764" s="38">
        <v>291.36</v>
      </c>
      <c r="O764" s="40">
        <v>1297.4000000000001</v>
      </c>
    </row>
    <row r="765" spans="2:15" x14ac:dyDescent="0.3">
      <c r="B765" s="39">
        <v>76</v>
      </c>
      <c r="C765" s="38">
        <v>291.45</v>
      </c>
      <c r="D765" s="40">
        <v>1297.9000000000001</v>
      </c>
      <c r="E765" s="41" t="s">
        <v>71</v>
      </c>
      <c r="M765" s="39">
        <v>76</v>
      </c>
      <c r="N765" s="38">
        <v>291.45</v>
      </c>
      <c r="O765" s="40">
        <v>1297.9000000000001</v>
      </c>
    </row>
    <row r="766" spans="2:15" x14ac:dyDescent="0.3">
      <c r="B766" s="39">
        <v>76.099999999999994</v>
      </c>
      <c r="C766" s="38">
        <v>291.54000000000002</v>
      </c>
      <c r="D766" s="40">
        <v>1298.4000000000001</v>
      </c>
      <c r="E766" s="41" t="s">
        <v>71</v>
      </c>
      <c r="M766" s="39">
        <v>76.099999999999994</v>
      </c>
      <c r="N766" s="38">
        <v>291.54000000000002</v>
      </c>
      <c r="O766" s="40">
        <v>1298.4000000000001</v>
      </c>
    </row>
    <row r="767" spans="2:15" x14ac:dyDescent="0.3">
      <c r="B767" s="39">
        <v>76.2</v>
      </c>
      <c r="C767" s="38">
        <v>291.63</v>
      </c>
      <c r="D767" s="40">
        <v>1298.9000000000001</v>
      </c>
      <c r="E767" s="41" t="s">
        <v>71</v>
      </c>
      <c r="M767" s="39">
        <v>76.2</v>
      </c>
      <c r="N767" s="38">
        <v>291.63</v>
      </c>
      <c r="O767" s="40">
        <v>1298.9000000000001</v>
      </c>
    </row>
    <row r="768" spans="2:15" x14ac:dyDescent="0.3">
      <c r="B768" s="39">
        <v>76.3</v>
      </c>
      <c r="C768" s="38">
        <v>291.72000000000003</v>
      </c>
      <c r="D768" s="40">
        <v>1299.3</v>
      </c>
      <c r="E768" s="41" t="s">
        <v>71</v>
      </c>
      <c r="M768" s="39">
        <v>76.3</v>
      </c>
      <c r="N768" s="38">
        <v>291.72000000000003</v>
      </c>
      <c r="O768" s="40">
        <v>1299.3</v>
      </c>
    </row>
    <row r="769" spans="2:15" x14ac:dyDescent="0.3">
      <c r="B769" s="39">
        <v>76.400000000000006</v>
      </c>
      <c r="C769" s="38">
        <v>291.81</v>
      </c>
      <c r="D769" s="40">
        <v>1299.8</v>
      </c>
      <c r="E769" s="41" t="s">
        <v>71</v>
      </c>
      <c r="M769" s="39">
        <v>76.400000000000006</v>
      </c>
      <c r="N769" s="38">
        <v>291.81</v>
      </c>
      <c r="O769" s="40">
        <v>1299.8</v>
      </c>
    </row>
    <row r="770" spans="2:15" x14ac:dyDescent="0.3">
      <c r="B770" s="39">
        <v>76.5</v>
      </c>
      <c r="C770" s="38">
        <v>291.89999999999998</v>
      </c>
      <c r="D770" s="40">
        <v>1300.3</v>
      </c>
      <c r="E770" s="41" t="s">
        <v>71</v>
      </c>
      <c r="M770" s="39">
        <v>76.5</v>
      </c>
      <c r="N770" s="38">
        <v>291.89999999999998</v>
      </c>
      <c r="O770" s="40">
        <v>1300.3</v>
      </c>
    </row>
    <row r="771" spans="2:15" x14ac:dyDescent="0.3">
      <c r="B771" s="39">
        <v>76.599999999999994</v>
      </c>
      <c r="C771" s="38">
        <v>291.99</v>
      </c>
      <c r="D771" s="40">
        <v>1300.8</v>
      </c>
      <c r="E771" s="41" t="s">
        <v>71</v>
      </c>
      <c r="M771" s="39">
        <v>76.599999999999994</v>
      </c>
      <c r="N771" s="38">
        <v>291.99</v>
      </c>
      <c r="O771" s="40">
        <v>1300.8</v>
      </c>
    </row>
    <row r="772" spans="2:15" x14ac:dyDescent="0.3">
      <c r="B772" s="39">
        <v>76.7</v>
      </c>
      <c r="C772" s="38">
        <v>292.08</v>
      </c>
      <c r="D772" s="40">
        <v>1301.3</v>
      </c>
      <c r="E772" s="41" t="s">
        <v>71</v>
      </c>
      <c r="M772" s="39">
        <v>76.7</v>
      </c>
      <c r="N772" s="38">
        <v>292.08</v>
      </c>
      <c r="O772" s="40">
        <v>1301.3</v>
      </c>
    </row>
    <row r="773" spans="2:15" x14ac:dyDescent="0.3">
      <c r="B773" s="39">
        <v>76.8</v>
      </c>
      <c r="C773" s="38">
        <v>292.17</v>
      </c>
      <c r="D773" s="40">
        <v>1301.8</v>
      </c>
      <c r="E773" s="41" t="s">
        <v>71</v>
      </c>
      <c r="M773" s="39">
        <v>76.8</v>
      </c>
      <c r="N773" s="38">
        <v>292.17</v>
      </c>
      <c r="O773" s="40">
        <v>1301.8</v>
      </c>
    </row>
    <row r="774" spans="2:15" x14ac:dyDescent="0.3">
      <c r="B774" s="39">
        <v>76.900000000000006</v>
      </c>
      <c r="C774" s="38">
        <v>292.26</v>
      </c>
      <c r="D774" s="40">
        <v>1302.3</v>
      </c>
      <c r="E774" s="41" t="s">
        <v>71</v>
      </c>
      <c r="M774" s="39">
        <v>76.900000000000006</v>
      </c>
      <c r="N774" s="38">
        <v>292.26</v>
      </c>
      <c r="O774" s="40">
        <v>1302.3</v>
      </c>
    </row>
    <row r="775" spans="2:15" x14ac:dyDescent="0.3">
      <c r="B775" s="39">
        <v>77</v>
      </c>
      <c r="C775" s="38">
        <v>292.35000000000002</v>
      </c>
      <c r="D775" s="40">
        <v>1302.8</v>
      </c>
      <c r="E775" s="41" t="s">
        <v>71</v>
      </c>
      <c r="M775" s="39">
        <v>77</v>
      </c>
      <c r="N775" s="38">
        <v>292.35000000000002</v>
      </c>
      <c r="O775" s="40">
        <v>1302.8</v>
      </c>
    </row>
    <row r="776" spans="2:15" x14ac:dyDescent="0.3">
      <c r="B776" s="39">
        <v>77.099999999999994</v>
      </c>
      <c r="C776" s="38">
        <v>292.44</v>
      </c>
      <c r="D776" s="40">
        <v>1303.3</v>
      </c>
      <c r="E776" s="41" t="s">
        <v>71</v>
      </c>
      <c r="M776" s="39">
        <v>77.099999999999994</v>
      </c>
      <c r="N776" s="38">
        <v>292.44</v>
      </c>
      <c r="O776" s="40">
        <v>1303.3</v>
      </c>
    </row>
    <row r="777" spans="2:15" x14ac:dyDescent="0.3">
      <c r="B777" s="39">
        <v>77.2</v>
      </c>
      <c r="C777" s="38">
        <v>292.52999999999997</v>
      </c>
      <c r="D777" s="40">
        <v>1303.8</v>
      </c>
      <c r="E777" s="41" t="s">
        <v>71</v>
      </c>
      <c r="M777" s="39">
        <v>77.2</v>
      </c>
      <c r="N777" s="38">
        <v>292.52999999999997</v>
      </c>
      <c r="O777" s="40">
        <v>1303.8</v>
      </c>
    </row>
    <row r="778" spans="2:15" x14ac:dyDescent="0.3">
      <c r="B778" s="39">
        <v>77.3</v>
      </c>
      <c r="C778" s="38">
        <v>292.62</v>
      </c>
      <c r="D778" s="40">
        <v>1304.2</v>
      </c>
      <c r="E778" s="41" t="s">
        <v>71</v>
      </c>
      <c r="M778" s="39">
        <v>77.3</v>
      </c>
      <c r="N778" s="38">
        <v>292.62</v>
      </c>
      <c r="O778" s="40">
        <v>1304.2</v>
      </c>
    </row>
    <row r="779" spans="2:15" x14ac:dyDescent="0.3">
      <c r="B779" s="39">
        <v>77.400000000000006</v>
      </c>
      <c r="C779" s="38">
        <v>292.70999999999998</v>
      </c>
      <c r="D779" s="40">
        <v>1304.7</v>
      </c>
      <c r="E779" s="41" t="s">
        <v>71</v>
      </c>
      <c r="M779" s="39">
        <v>77.400000000000006</v>
      </c>
      <c r="N779" s="38">
        <v>292.70999999999998</v>
      </c>
      <c r="O779" s="40">
        <v>1304.7</v>
      </c>
    </row>
    <row r="780" spans="2:15" x14ac:dyDescent="0.3">
      <c r="B780" s="39">
        <v>77.5</v>
      </c>
      <c r="C780" s="38">
        <v>292.8</v>
      </c>
      <c r="D780" s="40">
        <v>1305.2</v>
      </c>
      <c r="E780" s="41" t="s">
        <v>71</v>
      </c>
      <c r="M780" s="39">
        <v>77.5</v>
      </c>
      <c r="N780" s="38">
        <v>292.8</v>
      </c>
      <c r="O780" s="40">
        <v>1305.2</v>
      </c>
    </row>
    <row r="781" spans="2:15" x14ac:dyDescent="0.3">
      <c r="B781" s="39">
        <v>77.599999999999994</v>
      </c>
      <c r="C781" s="38">
        <v>292.89</v>
      </c>
      <c r="D781" s="40">
        <v>1305.7</v>
      </c>
      <c r="E781" s="41" t="s">
        <v>71</v>
      </c>
      <c r="M781" s="39">
        <v>77.599999999999994</v>
      </c>
      <c r="N781" s="38">
        <v>292.89</v>
      </c>
      <c r="O781" s="40">
        <v>1305.7</v>
      </c>
    </row>
    <row r="782" spans="2:15" x14ac:dyDescent="0.3">
      <c r="B782" s="39">
        <v>77.7</v>
      </c>
      <c r="C782" s="38">
        <v>292.98</v>
      </c>
      <c r="D782" s="40">
        <v>1306.2</v>
      </c>
      <c r="E782" s="41" t="s">
        <v>71</v>
      </c>
      <c r="M782" s="39">
        <v>77.7</v>
      </c>
      <c r="N782" s="38">
        <v>292.98</v>
      </c>
      <c r="O782" s="40">
        <v>1306.2</v>
      </c>
    </row>
    <row r="783" spans="2:15" x14ac:dyDescent="0.3">
      <c r="B783" s="39">
        <v>77.8</v>
      </c>
      <c r="C783" s="38">
        <v>293.07</v>
      </c>
      <c r="D783" s="40">
        <v>1306.7</v>
      </c>
      <c r="E783" s="41" t="s">
        <v>71</v>
      </c>
      <c r="M783" s="39">
        <v>77.8</v>
      </c>
      <c r="N783" s="38">
        <v>293.07</v>
      </c>
      <c r="O783" s="40">
        <v>1306.7</v>
      </c>
    </row>
    <row r="784" spans="2:15" x14ac:dyDescent="0.3">
      <c r="B784" s="39">
        <v>77.900000000000006</v>
      </c>
      <c r="C784" s="38">
        <v>293.16000000000003</v>
      </c>
      <c r="D784" s="40">
        <v>1307.2</v>
      </c>
      <c r="E784" s="41" t="s">
        <v>71</v>
      </c>
      <c r="M784" s="39">
        <v>77.900000000000006</v>
      </c>
      <c r="N784" s="38">
        <v>293.16000000000003</v>
      </c>
      <c r="O784" s="40">
        <v>1307.2</v>
      </c>
    </row>
    <row r="785" spans="2:15" x14ac:dyDescent="0.3">
      <c r="B785" s="39">
        <v>78</v>
      </c>
      <c r="C785" s="38">
        <v>293.25</v>
      </c>
      <c r="D785" s="40">
        <v>1307.7</v>
      </c>
      <c r="E785" s="41" t="s">
        <v>71</v>
      </c>
      <c r="M785" s="39">
        <v>78</v>
      </c>
      <c r="N785" s="38">
        <v>293.25</v>
      </c>
      <c r="O785" s="40">
        <v>1307.7</v>
      </c>
    </row>
    <row r="786" spans="2:15" x14ac:dyDescent="0.3">
      <c r="B786" s="39">
        <v>78.099999999999994</v>
      </c>
      <c r="C786" s="38">
        <v>293.33</v>
      </c>
      <c r="D786" s="40">
        <v>1308.0999999999999</v>
      </c>
      <c r="E786" s="41" t="s">
        <v>71</v>
      </c>
      <c r="M786" s="39">
        <v>78.099999999999994</v>
      </c>
      <c r="N786" s="38">
        <v>293.33</v>
      </c>
      <c r="O786" s="40">
        <v>1308.0999999999999</v>
      </c>
    </row>
    <row r="787" spans="2:15" x14ac:dyDescent="0.3">
      <c r="B787" s="39">
        <v>78.2</v>
      </c>
      <c r="C787" s="38">
        <v>293.42</v>
      </c>
      <c r="D787" s="40">
        <v>1308.5999999999999</v>
      </c>
      <c r="E787" s="41" t="s">
        <v>71</v>
      </c>
      <c r="M787" s="39">
        <v>78.2</v>
      </c>
      <c r="N787" s="38">
        <v>293.42</v>
      </c>
      <c r="O787" s="40">
        <v>1308.5999999999999</v>
      </c>
    </row>
    <row r="788" spans="2:15" x14ac:dyDescent="0.3">
      <c r="B788" s="39">
        <v>78.3</v>
      </c>
      <c r="C788" s="38">
        <v>293.51</v>
      </c>
      <c r="D788" s="40">
        <v>1309.0999999999999</v>
      </c>
      <c r="E788" s="41" t="s">
        <v>71</v>
      </c>
      <c r="M788" s="39">
        <v>78.3</v>
      </c>
      <c r="N788" s="38">
        <v>293.51</v>
      </c>
      <c r="O788" s="40">
        <v>1309.0999999999999</v>
      </c>
    </row>
    <row r="789" spans="2:15" x14ac:dyDescent="0.3">
      <c r="B789" s="39">
        <v>78.400000000000006</v>
      </c>
      <c r="C789" s="38">
        <v>293.60000000000002</v>
      </c>
      <c r="D789" s="40">
        <v>1309.5999999999999</v>
      </c>
      <c r="E789" s="41" t="s">
        <v>71</v>
      </c>
      <c r="M789" s="39">
        <v>78.400000000000006</v>
      </c>
      <c r="N789" s="38">
        <v>293.60000000000002</v>
      </c>
      <c r="O789" s="40">
        <v>1309.5999999999999</v>
      </c>
    </row>
    <row r="790" spans="2:15" x14ac:dyDescent="0.3">
      <c r="B790" s="39">
        <v>78.5</v>
      </c>
      <c r="C790" s="38">
        <v>293.69</v>
      </c>
      <c r="D790" s="40">
        <v>1310.0999999999999</v>
      </c>
      <c r="E790" s="41" t="s">
        <v>71</v>
      </c>
      <c r="M790" s="39">
        <v>78.5</v>
      </c>
      <c r="N790" s="38">
        <v>293.69</v>
      </c>
      <c r="O790" s="40">
        <v>1310.0999999999999</v>
      </c>
    </row>
    <row r="791" spans="2:15" x14ac:dyDescent="0.3">
      <c r="B791" s="39">
        <v>78.599999999999994</v>
      </c>
      <c r="C791" s="38">
        <v>293.77999999999997</v>
      </c>
      <c r="D791" s="40">
        <v>1310.5999999999999</v>
      </c>
      <c r="E791" s="41" t="s">
        <v>71</v>
      </c>
      <c r="M791" s="39">
        <v>78.599999999999994</v>
      </c>
      <c r="N791" s="38">
        <v>293.77999999999997</v>
      </c>
      <c r="O791" s="40">
        <v>1310.5999999999999</v>
      </c>
    </row>
    <row r="792" spans="2:15" x14ac:dyDescent="0.3">
      <c r="B792" s="39">
        <v>78.7</v>
      </c>
      <c r="C792" s="38">
        <v>293.87</v>
      </c>
      <c r="D792" s="40">
        <v>1311</v>
      </c>
      <c r="E792" s="41" t="s">
        <v>71</v>
      </c>
      <c r="M792" s="39">
        <v>78.7</v>
      </c>
      <c r="N792" s="38">
        <v>293.87</v>
      </c>
      <c r="O792" s="40">
        <v>1311</v>
      </c>
    </row>
    <row r="793" spans="2:15" x14ac:dyDescent="0.3">
      <c r="B793" s="39">
        <v>78.8</v>
      </c>
      <c r="C793" s="38">
        <v>293.95</v>
      </c>
      <c r="D793" s="40">
        <v>1311.5</v>
      </c>
      <c r="E793" s="41" t="s">
        <v>71</v>
      </c>
      <c r="M793" s="39">
        <v>78.8</v>
      </c>
      <c r="N793" s="38">
        <v>293.95</v>
      </c>
      <c r="O793" s="40">
        <v>1311.5</v>
      </c>
    </row>
    <row r="794" spans="2:15" x14ac:dyDescent="0.3">
      <c r="B794" s="39">
        <v>78.900000000000006</v>
      </c>
      <c r="C794" s="38">
        <v>294.04000000000002</v>
      </c>
      <c r="D794" s="40">
        <v>1312</v>
      </c>
      <c r="E794" s="41" t="s">
        <v>71</v>
      </c>
      <c r="M794" s="39">
        <v>78.900000000000006</v>
      </c>
      <c r="N794" s="38">
        <v>294.04000000000002</v>
      </c>
      <c r="O794" s="40">
        <v>1312</v>
      </c>
    </row>
    <row r="795" spans="2:15" x14ac:dyDescent="0.3">
      <c r="B795" s="39">
        <v>79</v>
      </c>
      <c r="C795" s="38">
        <v>294.13</v>
      </c>
      <c r="D795" s="40">
        <v>1312.5</v>
      </c>
      <c r="E795" s="41" t="s">
        <v>71</v>
      </c>
      <c r="M795" s="39">
        <v>79</v>
      </c>
      <c r="N795" s="38">
        <v>294.13</v>
      </c>
      <c r="O795" s="40">
        <v>1312.5</v>
      </c>
    </row>
    <row r="796" spans="2:15" x14ac:dyDescent="0.3">
      <c r="B796" s="39">
        <v>79.099999999999994</v>
      </c>
      <c r="C796" s="38">
        <v>294.22000000000003</v>
      </c>
      <c r="D796" s="40">
        <v>1313</v>
      </c>
      <c r="E796" s="41" t="s">
        <v>71</v>
      </c>
      <c r="M796" s="39">
        <v>79.099999999999994</v>
      </c>
      <c r="N796" s="38">
        <v>294.22000000000003</v>
      </c>
      <c r="O796" s="40">
        <v>1313</v>
      </c>
    </row>
    <row r="797" spans="2:15" x14ac:dyDescent="0.3">
      <c r="B797" s="39">
        <v>79.2</v>
      </c>
      <c r="C797" s="38">
        <v>294.31</v>
      </c>
      <c r="D797" s="40">
        <v>1313.5</v>
      </c>
      <c r="E797" s="41" t="s">
        <v>71</v>
      </c>
      <c r="M797" s="39">
        <v>79.2</v>
      </c>
      <c r="N797" s="38">
        <v>294.31</v>
      </c>
      <c r="O797" s="40">
        <v>1313.5</v>
      </c>
    </row>
    <row r="798" spans="2:15" x14ac:dyDescent="0.3">
      <c r="B798" s="39">
        <v>79.3</v>
      </c>
      <c r="C798" s="38">
        <v>294.39</v>
      </c>
      <c r="D798" s="40">
        <v>1313.9</v>
      </c>
      <c r="E798" s="41" t="s">
        <v>71</v>
      </c>
      <c r="M798" s="39">
        <v>79.3</v>
      </c>
      <c r="N798" s="38">
        <v>294.39</v>
      </c>
      <c r="O798" s="40">
        <v>1313.9</v>
      </c>
    </row>
    <row r="799" spans="2:15" x14ac:dyDescent="0.3">
      <c r="B799" s="39">
        <v>79.400000000000006</v>
      </c>
      <c r="C799" s="38">
        <v>294.48</v>
      </c>
      <c r="D799" s="40">
        <v>1314.4</v>
      </c>
      <c r="E799" s="41" t="s">
        <v>71</v>
      </c>
      <c r="M799" s="39">
        <v>79.400000000000006</v>
      </c>
      <c r="N799" s="38">
        <v>294.48</v>
      </c>
      <c r="O799" s="40">
        <v>1314.4</v>
      </c>
    </row>
    <row r="800" spans="2:15" x14ac:dyDescent="0.3">
      <c r="B800" s="39">
        <v>79.5</v>
      </c>
      <c r="C800" s="38">
        <v>294.57</v>
      </c>
      <c r="D800" s="40">
        <v>1314.9</v>
      </c>
      <c r="E800" s="41" t="s">
        <v>71</v>
      </c>
      <c r="M800" s="39">
        <v>79.5</v>
      </c>
      <c r="N800" s="38">
        <v>294.57</v>
      </c>
      <c r="O800" s="40">
        <v>1314.9</v>
      </c>
    </row>
    <row r="801" spans="2:15" x14ac:dyDescent="0.3">
      <c r="B801" s="39">
        <v>79.599999999999994</v>
      </c>
      <c r="C801" s="38">
        <v>294.66000000000003</v>
      </c>
      <c r="D801" s="40">
        <v>1315.4</v>
      </c>
      <c r="E801" s="41" t="s">
        <v>71</v>
      </c>
      <c r="M801" s="39">
        <v>79.599999999999994</v>
      </c>
      <c r="N801" s="38">
        <v>294.66000000000003</v>
      </c>
      <c r="O801" s="40">
        <v>1315.4</v>
      </c>
    </row>
    <row r="802" spans="2:15" x14ac:dyDescent="0.3">
      <c r="B802" s="39">
        <v>79.7</v>
      </c>
      <c r="C802" s="38">
        <v>294.75</v>
      </c>
      <c r="D802" s="40">
        <v>1315.9</v>
      </c>
      <c r="E802" s="41" t="s">
        <v>71</v>
      </c>
      <c r="M802" s="39">
        <v>79.7</v>
      </c>
      <c r="N802" s="38">
        <v>294.75</v>
      </c>
      <c r="O802" s="40">
        <v>1315.9</v>
      </c>
    </row>
    <row r="803" spans="2:15" x14ac:dyDescent="0.3">
      <c r="B803" s="39">
        <v>79.8</v>
      </c>
      <c r="C803" s="38">
        <v>294.83</v>
      </c>
      <c r="D803" s="40">
        <v>1316.4</v>
      </c>
      <c r="E803" s="41" t="s">
        <v>71</v>
      </c>
      <c r="M803" s="39">
        <v>79.8</v>
      </c>
      <c r="N803" s="38">
        <v>294.83</v>
      </c>
      <c r="O803" s="40">
        <v>1316.4</v>
      </c>
    </row>
    <row r="804" spans="2:15" x14ac:dyDescent="0.3">
      <c r="B804" s="39">
        <v>79.900000000000006</v>
      </c>
      <c r="C804" s="38">
        <v>294.92</v>
      </c>
      <c r="D804" s="40">
        <v>1316.8</v>
      </c>
      <c r="E804" s="41" t="s">
        <v>71</v>
      </c>
      <c r="M804" s="39">
        <v>79.900000000000006</v>
      </c>
      <c r="N804" s="38">
        <v>294.92</v>
      </c>
      <c r="O804" s="40">
        <v>1316.8</v>
      </c>
    </row>
    <row r="805" spans="2:15" x14ac:dyDescent="0.3">
      <c r="B805" s="39">
        <v>80</v>
      </c>
      <c r="C805" s="38">
        <v>295.01</v>
      </c>
      <c r="D805" s="40">
        <v>1317.3</v>
      </c>
      <c r="E805" s="41" t="s">
        <v>71</v>
      </c>
      <c r="M805" s="39">
        <v>80</v>
      </c>
      <c r="N805" s="38">
        <v>295.01</v>
      </c>
      <c r="O805" s="40">
        <v>1317.3</v>
      </c>
    </row>
    <row r="806" spans="2:15" x14ac:dyDescent="0.3">
      <c r="B806" s="39">
        <v>80.099999999999994</v>
      </c>
      <c r="C806" s="38">
        <v>295.08999999999997</v>
      </c>
      <c r="D806" s="40">
        <v>1317.8</v>
      </c>
      <c r="E806" s="41" t="s">
        <v>71</v>
      </c>
      <c r="M806" s="39">
        <v>80.099999999999994</v>
      </c>
      <c r="N806" s="38">
        <v>295.08999999999997</v>
      </c>
      <c r="O806" s="40">
        <v>1317.8</v>
      </c>
    </row>
    <row r="807" spans="2:15" x14ac:dyDescent="0.3">
      <c r="B807" s="39">
        <v>80.2</v>
      </c>
      <c r="C807" s="38">
        <v>295.18</v>
      </c>
      <c r="D807" s="40">
        <v>1318.3</v>
      </c>
      <c r="E807" s="41" t="s">
        <v>71</v>
      </c>
      <c r="M807" s="39">
        <v>80.2</v>
      </c>
      <c r="N807" s="38">
        <v>295.18</v>
      </c>
      <c r="O807" s="40">
        <v>1318.3</v>
      </c>
    </row>
    <row r="808" spans="2:15" x14ac:dyDescent="0.3">
      <c r="B808" s="39">
        <v>80.3</v>
      </c>
      <c r="C808" s="38">
        <v>295.27</v>
      </c>
      <c r="D808" s="40">
        <v>1318.7</v>
      </c>
      <c r="E808" s="41" t="s">
        <v>71</v>
      </c>
      <c r="M808" s="39">
        <v>80.3</v>
      </c>
      <c r="N808" s="38">
        <v>295.27</v>
      </c>
      <c r="O808" s="40">
        <v>1318.7</v>
      </c>
    </row>
    <row r="809" spans="2:15" x14ac:dyDescent="0.3">
      <c r="B809" s="39">
        <v>80.400000000000006</v>
      </c>
      <c r="C809" s="38">
        <v>295.36</v>
      </c>
      <c r="D809" s="40">
        <v>1319.2</v>
      </c>
      <c r="E809" s="41" t="s">
        <v>71</v>
      </c>
      <c r="M809" s="39">
        <v>80.400000000000006</v>
      </c>
      <c r="N809" s="38">
        <v>295.36</v>
      </c>
      <c r="O809" s="40">
        <v>1319.2</v>
      </c>
    </row>
    <row r="810" spans="2:15" x14ac:dyDescent="0.3">
      <c r="B810" s="39">
        <v>80.5</v>
      </c>
      <c r="C810" s="38">
        <v>295.44</v>
      </c>
      <c r="D810" s="40">
        <v>1319.7</v>
      </c>
      <c r="E810" s="41" t="s">
        <v>71</v>
      </c>
      <c r="M810" s="39">
        <v>80.5</v>
      </c>
      <c r="N810" s="38">
        <v>295.44</v>
      </c>
      <c r="O810" s="40">
        <v>1319.7</v>
      </c>
    </row>
    <row r="811" spans="2:15" x14ac:dyDescent="0.3">
      <c r="B811" s="39">
        <v>80.599999999999994</v>
      </c>
      <c r="C811" s="38">
        <v>295.52999999999997</v>
      </c>
      <c r="D811" s="40">
        <v>1320.2</v>
      </c>
      <c r="E811" s="41" t="s">
        <v>71</v>
      </c>
      <c r="M811" s="39">
        <v>80.599999999999994</v>
      </c>
      <c r="N811" s="38">
        <v>295.52999999999997</v>
      </c>
      <c r="O811" s="40">
        <v>1320.2</v>
      </c>
    </row>
    <row r="812" spans="2:15" x14ac:dyDescent="0.3">
      <c r="B812" s="39">
        <v>80.7</v>
      </c>
      <c r="C812" s="38">
        <v>295.62</v>
      </c>
      <c r="D812" s="40">
        <v>1320.7</v>
      </c>
      <c r="E812" s="41" t="s">
        <v>71</v>
      </c>
      <c r="M812" s="39">
        <v>80.7</v>
      </c>
      <c r="N812" s="38">
        <v>295.62</v>
      </c>
      <c r="O812" s="40">
        <v>1320.7</v>
      </c>
    </row>
    <row r="813" spans="2:15" x14ac:dyDescent="0.3">
      <c r="B813" s="39">
        <v>80.8</v>
      </c>
      <c r="C813" s="38">
        <v>295.7</v>
      </c>
      <c r="D813" s="40">
        <v>1321.1</v>
      </c>
      <c r="E813" s="41" t="s">
        <v>71</v>
      </c>
      <c r="M813" s="39">
        <v>80.8</v>
      </c>
      <c r="N813" s="38">
        <v>295.7</v>
      </c>
      <c r="O813" s="40">
        <v>1321.1</v>
      </c>
    </row>
    <row r="814" spans="2:15" x14ac:dyDescent="0.3">
      <c r="B814" s="39">
        <v>80.900000000000006</v>
      </c>
      <c r="C814" s="38">
        <v>295.79000000000002</v>
      </c>
      <c r="D814" s="40">
        <v>1321.6</v>
      </c>
      <c r="E814" s="41" t="s">
        <v>71</v>
      </c>
      <c r="M814" s="39">
        <v>80.900000000000006</v>
      </c>
      <c r="N814" s="38">
        <v>295.79000000000002</v>
      </c>
      <c r="O814" s="40">
        <v>1321.6</v>
      </c>
    </row>
    <row r="815" spans="2:15" x14ac:dyDescent="0.3">
      <c r="B815" s="39">
        <v>81</v>
      </c>
      <c r="C815" s="38">
        <v>295.88</v>
      </c>
      <c r="D815" s="40">
        <v>1322.1</v>
      </c>
      <c r="E815" s="41" t="s">
        <v>71</v>
      </c>
      <c r="M815" s="39">
        <v>81</v>
      </c>
      <c r="N815" s="38">
        <v>295.88</v>
      </c>
      <c r="O815" s="40">
        <v>1322.1</v>
      </c>
    </row>
    <row r="816" spans="2:15" x14ac:dyDescent="0.3">
      <c r="B816" s="39">
        <v>81.099999999999994</v>
      </c>
      <c r="C816" s="38">
        <v>295.95999999999998</v>
      </c>
      <c r="D816" s="40">
        <v>1322.6</v>
      </c>
      <c r="E816" s="41" t="s">
        <v>71</v>
      </c>
      <c r="M816" s="39">
        <v>81.099999999999994</v>
      </c>
      <c r="N816" s="38">
        <v>295.95999999999998</v>
      </c>
      <c r="O816" s="40">
        <v>1322.6</v>
      </c>
    </row>
    <row r="817" spans="2:15" x14ac:dyDescent="0.3">
      <c r="B817" s="39">
        <v>81.2</v>
      </c>
      <c r="C817" s="38">
        <v>296.05</v>
      </c>
      <c r="D817" s="40">
        <v>1323</v>
      </c>
      <c r="E817" s="41" t="s">
        <v>71</v>
      </c>
      <c r="M817" s="39">
        <v>81.2</v>
      </c>
      <c r="N817" s="38">
        <v>296.05</v>
      </c>
      <c r="O817" s="40">
        <v>1323</v>
      </c>
    </row>
    <row r="818" spans="2:15" x14ac:dyDescent="0.3">
      <c r="B818" s="39">
        <v>81.3</v>
      </c>
      <c r="C818" s="38">
        <v>296.14</v>
      </c>
      <c r="D818" s="40">
        <v>1323.5</v>
      </c>
      <c r="E818" s="41" t="s">
        <v>71</v>
      </c>
      <c r="M818" s="39">
        <v>81.3</v>
      </c>
      <c r="N818" s="38">
        <v>296.14</v>
      </c>
      <c r="O818" s="40">
        <v>1323.5</v>
      </c>
    </row>
    <row r="819" spans="2:15" x14ac:dyDescent="0.3">
      <c r="B819" s="39">
        <v>81.400000000000006</v>
      </c>
      <c r="C819" s="38">
        <v>296.22000000000003</v>
      </c>
      <c r="D819" s="40">
        <v>1324</v>
      </c>
      <c r="E819" s="41" t="s">
        <v>71</v>
      </c>
      <c r="M819" s="39">
        <v>81.400000000000006</v>
      </c>
      <c r="N819" s="38">
        <v>296.22000000000003</v>
      </c>
      <c r="O819" s="40">
        <v>1324</v>
      </c>
    </row>
    <row r="820" spans="2:15" x14ac:dyDescent="0.3">
      <c r="B820" s="39">
        <v>81.5</v>
      </c>
      <c r="C820" s="38">
        <v>296.31</v>
      </c>
      <c r="D820" s="40">
        <v>1324.5</v>
      </c>
      <c r="E820" s="41" t="s">
        <v>71</v>
      </c>
      <c r="M820" s="39">
        <v>81.5</v>
      </c>
      <c r="N820" s="38">
        <v>296.31</v>
      </c>
      <c r="O820" s="40">
        <v>1324.5</v>
      </c>
    </row>
    <row r="821" spans="2:15" x14ac:dyDescent="0.3">
      <c r="B821" s="39">
        <v>81.599999999999994</v>
      </c>
      <c r="C821" s="38">
        <v>296.39</v>
      </c>
      <c r="D821" s="40">
        <v>1324.9</v>
      </c>
      <c r="E821" s="41" t="s">
        <v>71</v>
      </c>
      <c r="M821" s="39">
        <v>81.599999999999994</v>
      </c>
      <c r="N821" s="38">
        <v>296.39</v>
      </c>
      <c r="O821" s="40">
        <v>1324.9</v>
      </c>
    </row>
    <row r="822" spans="2:15" x14ac:dyDescent="0.3">
      <c r="B822" s="39">
        <v>81.7</v>
      </c>
      <c r="C822" s="38">
        <v>296.48</v>
      </c>
      <c r="D822" s="40">
        <v>1325.4</v>
      </c>
      <c r="E822" s="41" t="s">
        <v>71</v>
      </c>
      <c r="M822" s="39">
        <v>81.7</v>
      </c>
      <c r="N822" s="38">
        <v>296.48</v>
      </c>
      <c r="O822" s="40">
        <v>1325.4</v>
      </c>
    </row>
    <row r="823" spans="2:15" x14ac:dyDescent="0.3">
      <c r="B823" s="39">
        <v>81.8</v>
      </c>
      <c r="C823" s="38">
        <v>296.57</v>
      </c>
      <c r="D823" s="40">
        <v>1325.9</v>
      </c>
      <c r="E823" s="41" t="s">
        <v>71</v>
      </c>
      <c r="M823" s="39">
        <v>81.8</v>
      </c>
      <c r="N823" s="38">
        <v>296.57</v>
      </c>
      <c r="O823" s="40">
        <v>1325.9</v>
      </c>
    </row>
    <row r="824" spans="2:15" x14ac:dyDescent="0.3">
      <c r="B824" s="39">
        <v>81.900000000000006</v>
      </c>
      <c r="C824" s="38">
        <v>296.64999999999998</v>
      </c>
      <c r="D824" s="40">
        <v>1326.4</v>
      </c>
      <c r="E824" s="41" t="s">
        <v>71</v>
      </c>
      <c r="M824" s="39">
        <v>81.900000000000006</v>
      </c>
      <c r="N824" s="38">
        <v>296.64999999999998</v>
      </c>
      <c r="O824" s="40">
        <v>1326.4</v>
      </c>
    </row>
    <row r="825" spans="2:15" x14ac:dyDescent="0.3">
      <c r="B825" s="39">
        <v>82</v>
      </c>
      <c r="C825" s="38">
        <v>296.74</v>
      </c>
      <c r="D825" s="40">
        <v>1326.8</v>
      </c>
      <c r="E825" s="41" t="s">
        <v>71</v>
      </c>
      <c r="M825" s="39">
        <v>82</v>
      </c>
      <c r="N825" s="38">
        <v>296.74</v>
      </c>
      <c r="O825" s="40">
        <v>1326.8</v>
      </c>
    </row>
    <row r="826" spans="2:15" x14ac:dyDescent="0.3">
      <c r="B826" s="39">
        <v>82.1</v>
      </c>
      <c r="C826" s="38">
        <v>296.82</v>
      </c>
      <c r="D826" s="40">
        <v>1327.3</v>
      </c>
      <c r="E826" s="41" t="s">
        <v>71</v>
      </c>
      <c r="M826" s="39">
        <v>82.1</v>
      </c>
      <c r="N826" s="38">
        <v>296.82</v>
      </c>
      <c r="O826" s="40">
        <v>1327.3</v>
      </c>
    </row>
    <row r="827" spans="2:15" x14ac:dyDescent="0.3">
      <c r="B827" s="39">
        <v>82.2</v>
      </c>
      <c r="C827" s="38">
        <v>296.91000000000003</v>
      </c>
      <c r="D827" s="40">
        <v>1327.8</v>
      </c>
      <c r="E827" s="41" t="s">
        <v>71</v>
      </c>
      <c r="M827" s="39">
        <v>82.2</v>
      </c>
      <c r="N827" s="38">
        <v>296.91000000000003</v>
      </c>
      <c r="O827" s="40">
        <v>1327.8</v>
      </c>
    </row>
    <row r="828" spans="2:15" x14ac:dyDescent="0.3">
      <c r="B828" s="39">
        <v>82.3</v>
      </c>
      <c r="C828" s="38">
        <v>296.99</v>
      </c>
      <c r="D828" s="40">
        <v>1328.3</v>
      </c>
      <c r="E828" s="41" t="s">
        <v>71</v>
      </c>
      <c r="M828" s="39">
        <v>82.3</v>
      </c>
      <c r="N828" s="38">
        <v>296.99</v>
      </c>
      <c r="O828" s="40">
        <v>1328.3</v>
      </c>
    </row>
    <row r="829" spans="2:15" x14ac:dyDescent="0.3">
      <c r="B829" s="39">
        <v>82.4</v>
      </c>
      <c r="C829" s="38">
        <v>297.08</v>
      </c>
      <c r="D829" s="40">
        <v>1328.7</v>
      </c>
      <c r="E829" s="41" t="s">
        <v>71</v>
      </c>
      <c r="M829" s="39">
        <v>82.4</v>
      </c>
      <c r="N829" s="38">
        <v>297.08</v>
      </c>
      <c r="O829" s="40">
        <v>1328.7</v>
      </c>
    </row>
    <row r="830" spans="2:15" x14ac:dyDescent="0.3">
      <c r="B830" s="39">
        <v>82.5</v>
      </c>
      <c r="C830" s="38">
        <v>297.16000000000003</v>
      </c>
      <c r="D830" s="40">
        <v>1329.2</v>
      </c>
      <c r="E830" s="41" t="s">
        <v>71</v>
      </c>
      <c r="M830" s="39">
        <v>82.5</v>
      </c>
      <c r="N830" s="38">
        <v>297.16000000000003</v>
      </c>
      <c r="O830" s="40">
        <v>1329.2</v>
      </c>
    </row>
    <row r="831" spans="2:15" x14ac:dyDescent="0.3">
      <c r="B831" s="39">
        <v>82.6</v>
      </c>
      <c r="C831" s="38">
        <v>297.25</v>
      </c>
      <c r="D831" s="40">
        <v>1329.7</v>
      </c>
      <c r="E831" s="41" t="s">
        <v>71</v>
      </c>
      <c r="M831" s="39">
        <v>82.6</v>
      </c>
      <c r="N831" s="38">
        <v>297.25</v>
      </c>
      <c r="O831" s="40">
        <v>1329.7</v>
      </c>
    </row>
    <row r="832" spans="2:15" x14ac:dyDescent="0.3">
      <c r="B832" s="39">
        <v>82.7</v>
      </c>
      <c r="C832" s="38">
        <v>297.33</v>
      </c>
      <c r="D832" s="40">
        <v>1330.2</v>
      </c>
      <c r="E832" s="41" t="s">
        <v>71</v>
      </c>
      <c r="M832" s="39">
        <v>82.7</v>
      </c>
      <c r="N832" s="38">
        <v>297.33</v>
      </c>
      <c r="O832" s="40">
        <v>1330.2</v>
      </c>
    </row>
    <row r="833" spans="2:15" x14ac:dyDescent="0.3">
      <c r="B833" s="39">
        <v>82.8</v>
      </c>
      <c r="C833" s="38">
        <v>297.42</v>
      </c>
      <c r="D833" s="40">
        <v>1330.6</v>
      </c>
      <c r="E833" s="41" t="s">
        <v>71</v>
      </c>
      <c r="M833" s="39">
        <v>82.8</v>
      </c>
      <c r="N833" s="38">
        <v>297.42</v>
      </c>
      <c r="O833" s="40">
        <v>1330.6</v>
      </c>
    </row>
    <row r="834" spans="2:15" x14ac:dyDescent="0.3">
      <c r="B834" s="39">
        <v>82.9</v>
      </c>
      <c r="C834" s="38">
        <v>297.5</v>
      </c>
      <c r="D834" s="40">
        <v>1331.1</v>
      </c>
      <c r="E834" s="41" t="s">
        <v>71</v>
      </c>
      <c r="M834" s="39">
        <v>82.9</v>
      </c>
      <c r="N834" s="38">
        <v>297.5</v>
      </c>
      <c r="O834" s="40">
        <v>1331.1</v>
      </c>
    </row>
    <row r="835" spans="2:15" x14ac:dyDescent="0.3">
      <c r="B835" s="39">
        <v>83</v>
      </c>
      <c r="C835" s="38">
        <v>297.58999999999997</v>
      </c>
      <c r="D835" s="40">
        <v>1331.6</v>
      </c>
      <c r="E835" s="41" t="s">
        <v>71</v>
      </c>
      <c r="M835" s="39">
        <v>83</v>
      </c>
      <c r="N835" s="38">
        <v>297.58999999999997</v>
      </c>
      <c r="O835" s="40">
        <v>1331.6</v>
      </c>
    </row>
    <row r="836" spans="2:15" x14ac:dyDescent="0.3">
      <c r="B836" s="39">
        <v>83.1</v>
      </c>
      <c r="C836" s="38">
        <v>297.67</v>
      </c>
      <c r="D836" s="40">
        <v>1332</v>
      </c>
      <c r="E836" s="41" t="s">
        <v>71</v>
      </c>
      <c r="M836" s="39">
        <v>83.1</v>
      </c>
      <c r="N836" s="38">
        <v>297.67</v>
      </c>
      <c r="O836" s="40">
        <v>1332</v>
      </c>
    </row>
    <row r="837" spans="2:15" x14ac:dyDescent="0.3">
      <c r="B837" s="39">
        <v>83.2</v>
      </c>
      <c r="C837" s="38">
        <v>297.76</v>
      </c>
      <c r="D837" s="40">
        <v>1332.5</v>
      </c>
      <c r="E837" s="41" t="s">
        <v>71</v>
      </c>
      <c r="M837" s="39">
        <v>83.2</v>
      </c>
      <c r="N837" s="38">
        <v>297.76</v>
      </c>
      <c r="O837" s="40">
        <v>1332.5</v>
      </c>
    </row>
    <row r="838" spans="2:15" x14ac:dyDescent="0.3">
      <c r="B838" s="39">
        <v>83.3</v>
      </c>
      <c r="C838" s="38">
        <v>297.83999999999997</v>
      </c>
      <c r="D838" s="40">
        <v>1333</v>
      </c>
      <c r="E838" s="41" t="s">
        <v>71</v>
      </c>
      <c r="M838" s="39">
        <v>83.3</v>
      </c>
      <c r="N838" s="38">
        <v>297.83999999999997</v>
      </c>
      <c r="O838" s="40">
        <v>1333</v>
      </c>
    </row>
    <row r="839" spans="2:15" x14ac:dyDescent="0.3">
      <c r="B839" s="39">
        <v>83.4</v>
      </c>
      <c r="C839" s="38">
        <v>297.93</v>
      </c>
      <c r="D839" s="40">
        <v>1333.4</v>
      </c>
      <c r="E839" s="41" t="s">
        <v>71</v>
      </c>
      <c r="M839" s="39">
        <v>83.4</v>
      </c>
      <c r="N839" s="38">
        <v>297.93</v>
      </c>
      <c r="O839" s="40">
        <v>1333.4</v>
      </c>
    </row>
    <row r="840" spans="2:15" x14ac:dyDescent="0.3">
      <c r="B840" s="39">
        <v>83.5</v>
      </c>
      <c r="C840" s="38">
        <v>298.01</v>
      </c>
      <c r="D840" s="40">
        <v>1333.9</v>
      </c>
      <c r="E840" s="41" t="s">
        <v>71</v>
      </c>
      <c r="M840" s="39">
        <v>83.5</v>
      </c>
      <c r="N840" s="38">
        <v>298.01</v>
      </c>
      <c r="O840" s="40">
        <v>1333.9</v>
      </c>
    </row>
    <row r="841" spans="2:15" x14ac:dyDescent="0.3">
      <c r="B841" s="39">
        <v>83.6</v>
      </c>
      <c r="C841" s="38">
        <v>298.10000000000002</v>
      </c>
      <c r="D841" s="40">
        <v>1334.4</v>
      </c>
      <c r="E841" s="41" t="s">
        <v>71</v>
      </c>
      <c r="M841" s="39">
        <v>83.6</v>
      </c>
      <c r="N841" s="38">
        <v>298.10000000000002</v>
      </c>
      <c r="O841" s="40">
        <v>1334.4</v>
      </c>
    </row>
    <row r="842" spans="2:15" x14ac:dyDescent="0.3">
      <c r="B842" s="39">
        <v>83.7</v>
      </c>
      <c r="C842" s="38">
        <v>298.18</v>
      </c>
      <c r="D842" s="40">
        <v>1334.9</v>
      </c>
      <c r="E842" s="41" t="s">
        <v>71</v>
      </c>
      <c r="M842" s="39">
        <v>83.7</v>
      </c>
      <c r="N842" s="38">
        <v>298.18</v>
      </c>
      <c r="O842" s="40">
        <v>1334.9</v>
      </c>
    </row>
    <row r="843" spans="2:15" x14ac:dyDescent="0.3">
      <c r="B843" s="39">
        <v>83.8</v>
      </c>
      <c r="C843" s="38">
        <v>298.27</v>
      </c>
      <c r="D843" s="40">
        <v>1335.3</v>
      </c>
      <c r="E843" s="41" t="s">
        <v>71</v>
      </c>
      <c r="M843" s="39">
        <v>83.8</v>
      </c>
      <c r="N843" s="38">
        <v>298.27</v>
      </c>
      <c r="O843" s="40">
        <v>1335.3</v>
      </c>
    </row>
    <row r="844" spans="2:15" x14ac:dyDescent="0.3">
      <c r="B844" s="39">
        <v>83.9</v>
      </c>
      <c r="C844" s="38">
        <v>298.35000000000002</v>
      </c>
      <c r="D844" s="40">
        <v>1335.8</v>
      </c>
      <c r="E844" s="41" t="s">
        <v>71</v>
      </c>
      <c r="M844" s="39">
        <v>83.9</v>
      </c>
      <c r="N844" s="38">
        <v>298.35000000000002</v>
      </c>
      <c r="O844" s="40">
        <v>1335.8</v>
      </c>
    </row>
    <row r="845" spans="2:15" x14ac:dyDescent="0.3">
      <c r="B845" s="39">
        <v>84</v>
      </c>
      <c r="C845" s="38">
        <v>298.43</v>
      </c>
      <c r="D845" s="40">
        <v>1336.3</v>
      </c>
      <c r="E845" s="41" t="s">
        <v>71</v>
      </c>
      <c r="M845" s="39">
        <v>84</v>
      </c>
      <c r="N845" s="38">
        <v>298.43</v>
      </c>
      <c r="O845" s="40">
        <v>1336.3</v>
      </c>
    </row>
    <row r="846" spans="2:15" x14ac:dyDescent="0.3">
      <c r="B846" s="39">
        <v>84.1</v>
      </c>
      <c r="C846" s="38">
        <v>298.52</v>
      </c>
      <c r="D846" s="40">
        <v>1336.7</v>
      </c>
      <c r="E846" s="41" t="s">
        <v>71</v>
      </c>
      <c r="M846" s="39">
        <v>84.1</v>
      </c>
      <c r="N846" s="38">
        <v>298.52</v>
      </c>
      <c r="O846" s="40">
        <v>1336.7</v>
      </c>
    </row>
    <row r="847" spans="2:15" x14ac:dyDescent="0.3">
      <c r="B847" s="39">
        <v>84.2</v>
      </c>
      <c r="C847" s="38">
        <v>298.60000000000002</v>
      </c>
      <c r="D847" s="40">
        <v>1337.2</v>
      </c>
      <c r="E847" s="41" t="s">
        <v>71</v>
      </c>
      <c r="M847" s="39">
        <v>84.2</v>
      </c>
      <c r="N847" s="38">
        <v>298.60000000000002</v>
      </c>
      <c r="O847" s="40">
        <v>1337.2</v>
      </c>
    </row>
    <row r="848" spans="2:15" x14ac:dyDescent="0.3">
      <c r="B848" s="39">
        <v>84.3</v>
      </c>
      <c r="C848" s="38">
        <v>298.69</v>
      </c>
      <c r="D848" s="40">
        <v>1337.7</v>
      </c>
      <c r="E848" s="41" t="s">
        <v>71</v>
      </c>
      <c r="M848" s="39">
        <v>84.3</v>
      </c>
      <c r="N848" s="38">
        <v>298.69</v>
      </c>
      <c r="O848" s="40">
        <v>1337.7</v>
      </c>
    </row>
    <row r="849" spans="2:15" x14ac:dyDescent="0.3">
      <c r="B849" s="39">
        <v>84.4</v>
      </c>
      <c r="C849" s="38">
        <v>298.77</v>
      </c>
      <c r="D849" s="40">
        <v>1338.1</v>
      </c>
      <c r="E849" s="41" t="s">
        <v>71</v>
      </c>
      <c r="M849" s="39">
        <v>84.4</v>
      </c>
      <c r="N849" s="38">
        <v>298.77</v>
      </c>
      <c r="O849" s="40">
        <v>1338.1</v>
      </c>
    </row>
    <row r="850" spans="2:15" x14ac:dyDescent="0.3">
      <c r="B850" s="39">
        <v>84.5</v>
      </c>
      <c r="C850" s="38">
        <v>298.85000000000002</v>
      </c>
      <c r="D850" s="40">
        <v>1338.6</v>
      </c>
      <c r="E850" s="41" t="s">
        <v>71</v>
      </c>
      <c r="M850" s="39">
        <v>84.5</v>
      </c>
      <c r="N850" s="38">
        <v>298.85000000000002</v>
      </c>
      <c r="O850" s="40">
        <v>1338.6</v>
      </c>
    </row>
    <row r="851" spans="2:15" x14ac:dyDescent="0.3">
      <c r="B851" s="39">
        <v>84.6</v>
      </c>
      <c r="C851" s="38">
        <v>298.94</v>
      </c>
      <c r="D851" s="40">
        <v>1339.1</v>
      </c>
      <c r="E851" s="41" t="s">
        <v>71</v>
      </c>
      <c r="M851" s="39">
        <v>84.6</v>
      </c>
      <c r="N851" s="38">
        <v>298.94</v>
      </c>
      <c r="O851" s="40">
        <v>1339.1</v>
      </c>
    </row>
    <row r="852" spans="2:15" x14ac:dyDescent="0.3">
      <c r="B852" s="39">
        <v>84.7</v>
      </c>
      <c r="C852" s="38">
        <v>299.02</v>
      </c>
      <c r="D852" s="40">
        <v>1339.5</v>
      </c>
      <c r="E852" s="41" t="s">
        <v>71</v>
      </c>
      <c r="M852" s="39">
        <v>84.7</v>
      </c>
      <c r="N852" s="38">
        <v>299.02</v>
      </c>
      <c r="O852" s="40">
        <v>1339.5</v>
      </c>
    </row>
    <row r="853" spans="2:15" x14ac:dyDescent="0.3">
      <c r="B853" s="39">
        <v>84.8</v>
      </c>
      <c r="C853" s="38">
        <v>299.10000000000002</v>
      </c>
      <c r="D853" s="40">
        <v>1340</v>
      </c>
      <c r="E853" s="41" t="s">
        <v>71</v>
      </c>
      <c r="M853" s="39">
        <v>84.8</v>
      </c>
      <c r="N853" s="38">
        <v>299.10000000000002</v>
      </c>
      <c r="O853" s="40">
        <v>1340</v>
      </c>
    </row>
    <row r="854" spans="2:15" x14ac:dyDescent="0.3">
      <c r="B854" s="39">
        <v>84.9</v>
      </c>
      <c r="C854" s="38">
        <v>299.19</v>
      </c>
      <c r="D854" s="40">
        <v>1340.5</v>
      </c>
      <c r="E854" s="41" t="s">
        <v>71</v>
      </c>
      <c r="M854" s="39">
        <v>84.9</v>
      </c>
      <c r="N854" s="38">
        <v>299.19</v>
      </c>
      <c r="O854" s="40">
        <v>1340.5</v>
      </c>
    </row>
    <row r="855" spans="2:15" x14ac:dyDescent="0.3">
      <c r="B855" s="39">
        <v>85</v>
      </c>
      <c r="C855" s="38">
        <v>299.27</v>
      </c>
      <c r="D855" s="40">
        <v>1340.9</v>
      </c>
      <c r="E855" s="41" t="s">
        <v>71</v>
      </c>
      <c r="M855" s="39">
        <v>85</v>
      </c>
      <c r="N855" s="38">
        <v>299.27</v>
      </c>
      <c r="O855" s="40">
        <v>1340.9</v>
      </c>
    </row>
    <row r="856" spans="2:15" x14ac:dyDescent="0.3">
      <c r="B856" s="39">
        <v>85.1</v>
      </c>
      <c r="C856" s="38">
        <v>299.35000000000002</v>
      </c>
      <c r="D856" s="40">
        <v>1341.4</v>
      </c>
      <c r="E856" s="41" t="s">
        <v>71</v>
      </c>
      <c r="M856" s="39">
        <v>85.1</v>
      </c>
      <c r="N856" s="38">
        <v>299.35000000000002</v>
      </c>
      <c r="O856" s="40">
        <v>1341.4</v>
      </c>
    </row>
    <row r="857" spans="2:15" x14ac:dyDescent="0.3">
      <c r="B857" s="39">
        <v>85.2</v>
      </c>
      <c r="C857" s="38">
        <v>299.44</v>
      </c>
      <c r="D857" s="40">
        <v>1341.9</v>
      </c>
      <c r="E857" s="41" t="s">
        <v>71</v>
      </c>
      <c r="M857" s="39">
        <v>85.2</v>
      </c>
      <c r="N857" s="38">
        <v>299.44</v>
      </c>
      <c r="O857" s="40">
        <v>1341.9</v>
      </c>
    </row>
    <row r="858" spans="2:15" x14ac:dyDescent="0.3">
      <c r="B858" s="39">
        <v>85.3</v>
      </c>
      <c r="C858" s="38">
        <v>299.52</v>
      </c>
      <c r="D858" s="40">
        <v>1342.3</v>
      </c>
      <c r="E858" s="41" t="s">
        <v>71</v>
      </c>
      <c r="M858" s="39">
        <v>85.3</v>
      </c>
      <c r="N858" s="38">
        <v>299.52</v>
      </c>
      <c r="O858" s="40">
        <v>1342.3</v>
      </c>
    </row>
    <row r="859" spans="2:15" x14ac:dyDescent="0.3">
      <c r="B859" s="39">
        <v>85.4</v>
      </c>
      <c r="C859" s="38">
        <v>299.60000000000002</v>
      </c>
      <c r="D859" s="40">
        <v>1342.8</v>
      </c>
      <c r="E859" s="41" t="s">
        <v>71</v>
      </c>
      <c r="M859" s="39">
        <v>85.4</v>
      </c>
      <c r="N859" s="38">
        <v>299.60000000000002</v>
      </c>
      <c r="O859" s="40">
        <v>1342.8</v>
      </c>
    </row>
    <row r="860" spans="2:15" x14ac:dyDescent="0.3">
      <c r="B860" s="39">
        <v>85.5</v>
      </c>
      <c r="C860" s="38">
        <v>299.69</v>
      </c>
      <c r="D860" s="40">
        <v>1343.3</v>
      </c>
      <c r="E860" s="41" t="s">
        <v>71</v>
      </c>
      <c r="M860" s="39">
        <v>85.5</v>
      </c>
      <c r="N860" s="38">
        <v>299.69</v>
      </c>
      <c r="O860" s="40">
        <v>1343.3</v>
      </c>
    </row>
    <row r="861" spans="2:15" x14ac:dyDescent="0.3">
      <c r="B861" s="39">
        <v>85.6</v>
      </c>
      <c r="C861" s="38">
        <v>299.77</v>
      </c>
      <c r="D861" s="40">
        <v>1343.7</v>
      </c>
      <c r="E861" s="41" t="s">
        <v>71</v>
      </c>
      <c r="M861" s="39">
        <v>85.6</v>
      </c>
      <c r="N861" s="38">
        <v>299.77</v>
      </c>
      <c r="O861" s="40">
        <v>1343.7</v>
      </c>
    </row>
    <row r="862" spans="2:15" x14ac:dyDescent="0.3">
      <c r="B862" s="39">
        <v>85.7</v>
      </c>
      <c r="C862" s="38">
        <v>299.85000000000002</v>
      </c>
      <c r="D862" s="40">
        <v>1344.2</v>
      </c>
      <c r="E862" s="41" t="s">
        <v>71</v>
      </c>
      <c r="M862" s="39">
        <v>85.7</v>
      </c>
      <c r="N862" s="38">
        <v>299.85000000000002</v>
      </c>
      <c r="O862" s="40">
        <v>1344.2</v>
      </c>
    </row>
    <row r="863" spans="2:15" x14ac:dyDescent="0.3">
      <c r="B863" s="39">
        <v>85.8</v>
      </c>
      <c r="C863" s="38">
        <v>299.93</v>
      </c>
      <c r="D863" s="40">
        <v>1344.6</v>
      </c>
      <c r="E863" s="41" t="s">
        <v>71</v>
      </c>
      <c r="M863" s="39">
        <v>85.8</v>
      </c>
      <c r="N863" s="38">
        <v>299.93</v>
      </c>
      <c r="O863" s="40">
        <v>1344.6</v>
      </c>
    </row>
    <row r="864" spans="2:15" x14ac:dyDescent="0.3">
      <c r="B864" s="39">
        <v>85.9</v>
      </c>
      <c r="C864" s="38">
        <v>300.02</v>
      </c>
      <c r="D864" s="40">
        <v>1345.1</v>
      </c>
      <c r="E864" s="41" t="s">
        <v>71</v>
      </c>
      <c r="M864" s="39">
        <v>85.9</v>
      </c>
      <c r="N864" s="38">
        <v>300.02</v>
      </c>
      <c r="O864" s="40">
        <v>1345.1</v>
      </c>
    </row>
    <row r="865" spans="2:15" x14ac:dyDescent="0.3">
      <c r="B865" s="39">
        <v>86</v>
      </c>
      <c r="C865" s="38">
        <v>300.10000000000002</v>
      </c>
      <c r="D865" s="40">
        <v>1345.6</v>
      </c>
      <c r="E865" s="41" t="s">
        <v>71</v>
      </c>
      <c r="M865" s="39">
        <v>86</v>
      </c>
      <c r="N865" s="38">
        <v>300.10000000000002</v>
      </c>
      <c r="O865" s="40">
        <v>1345.6</v>
      </c>
    </row>
    <row r="866" spans="2:15" x14ac:dyDescent="0.3">
      <c r="B866" s="39">
        <v>86.1</v>
      </c>
      <c r="C866" s="38">
        <v>300.18</v>
      </c>
      <c r="D866" s="40">
        <v>1346</v>
      </c>
      <c r="E866" s="41" t="s">
        <v>71</v>
      </c>
      <c r="M866" s="39">
        <v>86.1</v>
      </c>
      <c r="N866" s="38">
        <v>300.18</v>
      </c>
      <c r="O866" s="40">
        <v>1346</v>
      </c>
    </row>
    <row r="867" spans="2:15" x14ac:dyDescent="0.3">
      <c r="B867" s="39">
        <v>86.2</v>
      </c>
      <c r="C867" s="38">
        <v>300.26</v>
      </c>
      <c r="D867" s="40">
        <v>1346.5</v>
      </c>
      <c r="E867" s="41" t="s">
        <v>71</v>
      </c>
      <c r="M867" s="39">
        <v>86.2</v>
      </c>
      <c r="N867" s="38">
        <v>300.26</v>
      </c>
      <c r="O867" s="40">
        <v>1346.5</v>
      </c>
    </row>
    <row r="868" spans="2:15" x14ac:dyDescent="0.3">
      <c r="B868" s="39">
        <v>86.3</v>
      </c>
      <c r="C868" s="38">
        <v>300.35000000000002</v>
      </c>
      <c r="D868" s="40">
        <v>1347</v>
      </c>
      <c r="E868" s="41" t="s">
        <v>71</v>
      </c>
      <c r="M868" s="39">
        <v>86.3</v>
      </c>
      <c r="N868" s="38">
        <v>300.35000000000002</v>
      </c>
      <c r="O868" s="40">
        <v>1347</v>
      </c>
    </row>
    <row r="869" spans="2:15" x14ac:dyDescent="0.3">
      <c r="B869" s="39">
        <v>86.4</v>
      </c>
      <c r="C869" s="38">
        <v>300.43</v>
      </c>
      <c r="D869" s="40">
        <v>1347.4</v>
      </c>
      <c r="E869" s="41" t="s">
        <v>71</v>
      </c>
      <c r="M869" s="39">
        <v>86.4</v>
      </c>
      <c r="N869" s="38">
        <v>300.43</v>
      </c>
      <c r="O869" s="40">
        <v>1347.4</v>
      </c>
    </row>
    <row r="870" spans="2:15" x14ac:dyDescent="0.3">
      <c r="B870" s="39">
        <v>86.5</v>
      </c>
      <c r="C870" s="38">
        <v>300.51</v>
      </c>
      <c r="D870" s="40">
        <v>1347.9</v>
      </c>
      <c r="E870" s="41" t="s">
        <v>71</v>
      </c>
      <c r="M870" s="39">
        <v>86.5</v>
      </c>
      <c r="N870" s="38">
        <v>300.51</v>
      </c>
      <c r="O870" s="40">
        <v>1347.9</v>
      </c>
    </row>
    <row r="871" spans="2:15" x14ac:dyDescent="0.3">
      <c r="B871" s="39">
        <v>86.6</v>
      </c>
      <c r="C871" s="38">
        <v>300.58999999999997</v>
      </c>
      <c r="D871" s="40">
        <v>1348.3</v>
      </c>
      <c r="E871" s="41" t="s">
        <v>71</v>
      </c>
      <c r="M871" s="39">
        <v>86.6</v>
      </c>
      <c r="N871" s="38">
        <v>300.58999999999997</v>
      </c>
      <c r="O871" s="40">
        <v>1348.3</v>
      </c>
    </row>
    <row r="872" spans="2:15" x14ac:dyDescent="0.3">
      <c r="B872" s="39">
        <v>86.7</v>
      </c>
      <c r="C872" s="38">
        <v>300.68</v>
      </c>
      <c r="D872" s="40">
        <v>1348.8</v>
      </c>
      <c r="E872" s="41" t="s">
        <v>71</v>
      </c>
      <c r="M872" s="39">
        <v>86.7</v>
      </c>
      <c r="N872" s="38">
        <v>300.68</v>
      </c>
      <c r="O872" s="40">
        <v>1348.8</v>
      </c>
    </row>
    <row r="873" spans="2:15" x14ac:dyDescent="0.3">
      <c r="B873" s="39">
        <v>86.8</v>
      </c>
      <c r="C873" s="38">
        <v>300.76</v>
      </c>
      <c r="D873" s="40">
        <v>1349.3</v>
      </c>
      <c r="E873" s="41" t="s">
        <v>71</v>
      </c>
      <c r="M873" s="39">
        <v>86.8</v>
      </c>
      <c r="N873" s="38">
        <v>300.76</v>
      </c>
      <c r="O873" s="40">
        <v>1349.3</v>
      </c>
    </row>
    <row r="874" spans="2:15" x14ac:dyDescent="0.3">
      <c r="B874" s="39">
        <v>86.9</v>
      </c>
      <c r="C874" s="38">
        <v>300.83999999999997</v>
      </c>
      <c r="D874" s="40">
        <v>1349.7</v>
      </c>
      <c r="E874" s="41" t="s">
        <v>71</v>
      </c>
      <c r="M874" s="39">
        <v>86.9</v>
      </c>
      <c r="N874" s="38">
        <v>300.83999999999997</v>
      </c>
      <c r="O874" s="40">
        <v>1349.7</v>
      </c>
    </row>
    <row r="875" spans="2:15" x14ac:dyDescent="0.3">
      <c r="B875" s="39">
        <v>87</v>
      </c>
      <c r="C875" s="38">
        <v>300.92</v>
      </c>
      <c r="D875" s="40">
        <v>1350.2</v>
      </c>
      <c r="E875" s="41" t="s">
        <v>71</v>
      </c>
      <c r="M875" s="39">
        <v>87</v>
      </c>
      <c r="N875" s="38">
        <v>300.92</v>
      </c>
      <c r="O875" s="40">
        <v>1350.2</v>
      </c>
    </row>
    <row r="876" spans="2:15" x14ac:dyDescent="0.3">
      <c r="B876" s="39">
        <v>87.1</v>
      </c>
      <c r="C876" s="38">
        <v>301</v>
      </c>
      <c r="D876" s="40">
        <v>1350.6</v>
      </c>
      <c r="E876" s="41" t="s">
        <v>71</v>
      </c>
      <c r="M876" s="39">
        <v>87.1</v>
      </c>
      <c r="N876" s="38">
        <v>301</v>
      </c>
      <c r="O876" s="40">
        <v>1350.6</v>
      </c>
    </row>
    <row r="877" spans="2:15" x14ac:dyDescent="0.3">
      <c r="B877" s="39">
        <v>87.2</v>
      </c>
      <c r="C877" s="38">
        <v>301.08999999999997</v>
      </c>
      <c r="D877" s="40">
        <v>1351.1</v>
      </c>
      <c r="E877" s="41" t="s">
        <v>71</v>
      </c>
      <c r="M877" s="39">
        <v>87.2</v>
      </c>
      <c r="N877" s="38">
        <v>301.08999999999997</v>
      </c>
      <c r="O877" s="40">
        <v>1351.1</v>
      </c>
    </row>
    <row r="878" spans="2:15" x14ac:dyDescent="0.3">
      <c r="B878" s="39">
        <v>87.3</v>
      </c>
      <c r="C878" s="38">
        <v>301.17</v>
      </c>
      <c r="D878" s="40">
        <v>1351.6</v>
      </c>
      <c r="E878" s="41" t="s">
        <v>71</v>
      </c>
      <c r="M878" s="39">
        <v>87.3</v>
      </c>
      <c r="N878" s="38">
        <v>301.17</v>
      </c>
      <c r="O878" s="40">
        <v>1351.6</v>
      </c>
    </row>
    <row r="879" spans="2:15" x14ac:dyDescent="0.3">
      <c r="B879" s="39">
        <v>87.4</v>
      </c>
      <c r="C879" s="38">
        <v>301.25</v>
      </c>
      <c r="D879" s="40">
        <v>1352</v>
      </c>
      <c r="E879" s="41" t="s">
        <v>71</v>
      </c>
      <c r="M879" s="39">
        <v>87.4</v>
      </c>
      <c r="N879" s="38">
        <v>301.25</v>
      </c>
      <c r="O879" s="40">
        <v>1352</v>
      </c>
    </row>
    <row r="880" spans="2:15" x14ac:dyDescent="0.3">
      <c r="B880" s="39">
        <v>87.5</v>
      </c>
      <c r="C880" s="38">
        <v>301.33</v>
      </c>
      <c r="D880" s="40">
        <v>1352.5</v>
      </c>
      <c r="E880" s="41" t="s">
        <v>71</v>
      </c>
      <c r="M880" s="39">
        <v>87.5</v>
      </c>
      <c r="N880" s="38">
        <v>301.33</v>
      </c>
      <c r="O880" s="40">
        <v>1352.5</v>
      </c>
    </row>
    <row r="881" spans="2:15" x14ac:dyDescent="0.3">
      <c r="B881" s="39">
        <v>87.6</v>
      </c>
      <c r="C881" s="38">
        <v>301.41000000000003</v>
      </c>
      <c r="D881" s="40">
        <v>1352.9</v>
      </c>
      <c r="E881" s="41" t="s">
        <v>71</v>
      </c>
      <c r="M881" s="39">
        <v>87.6</v>
      </c>
      <c r="N881" s="38">
        <v>301.41000000000003</v>
      </c>
      <c r="O881" s="40">
        <v>1352.9</v>
      </c>
    </row>
    <row r="882" spans="2:15" x14ac:dyDescent="0.3">
      <c r="B882" s="39">
        <v>87.7</v>
      </c>
      <c r="C882" s="38">
        <v>301.49</v>
      </c>
      <c r="D882" s="40">
        <v>1353.4</v>
      </c>
      <c r="E882" s="41" t="s">
        <v>71</v>
      </c>
      <c r="M882" s="39">
        <v>87.7</v>
      </c>
      <c r="N882" s="38">
        <v>301.49</v>
      </c>
      <c r="O882" s="40">
        <v>1353.4</v>
      </c>
    </row>
    <row r="883" spans="2:15" x14ac:dyDescent="0.3">
      <c r="B883" s="39">
        <v>87.8</v>
      </c>
      <c r="C883" s="38">
        <v>301.57</v>
      </c>
      <c r="D883" s="40">
        <v>1353.9</v>
      </c>
      <c r="E883" s="41" t="s">
        <v>71</v>
      </c>
      <c r="M883" s="39">
        <v>87.8</v>
      </c>
      <c r="N883" s="38">
        <v>301.57</v>
      </c>
      <c r="O883" s="40">
        <v>1353.9</v>
      </c>
    </row>
    <row r="884" spans="2:15" x14ac:dyDescent="0.3">
      <c r="B884" s="39">
        <v>87.9</v>
      </c>
      <c r="C884" s="38">
        <v>301.66000000000003</v>
      </c>
      <c r="D884" s="40">
        <v>1354.3</v>
      </c>
      <c r="E884" s="41" t="s">
        <v>71</v>
      </c>
      <c r="M884" s="39">
        <v>87.9</v>
      </c>
      <c r="N884" s="38">
        <v>301.66000000000003</v>
      </c>
      <c r="O884" s="40">
        <v>1354.3</v>
      </c>
    </row>
    <row r="885" spans="2:15" x14ac:dyDescent="0.3">
      <c r="B885" s="39">
        <v>88</v>
      </c>
      <c r="C885" s="38">
        <v>301.74</v>
      </c>
      <c r="D885" s="40">
        <v>1354.8</v>
      </c>
      <c r="E885" s="41" t="s">
        <v>71</v>
      </c>
      <c r="M885" s="39">
        <v>88</v>
      </c>
      <c r="N885" s="38">
        <v>301.74</v>
      </c>
      <c r="O885" s="40">
        <v>1354.8</v>
      </c>
    </row>
    <row r="886" spans="2:15" x14ac:dyDescent="0.3">
      <c r="B886" s="39">
        <v>88.1</v>
      </c>
      <c r="C886" s="38">
        <v>301.82</v>
      </c>
      <c r="D886" s="40">
        <v>1355.2</v>
      </c>
      <c r="E886" s="41" t="s">
        <v>71</v>
      </c>
      <c r="M886" s="39">
        <v>88.1</v>
      </c>
      <c r="N886" s="38">
        <v>301.82</v>
      </c>
      <c r="O886" s="40">
        <v>1355.2</v>
      </c>
    </row>
    <row r="887" spans="2:15" x14ac:dyDescent="0.3">
      <c r="B887" s="39">
        <v>88.2</v>
      </c>
      <c r="C887" s="38">
        <v>301.89999999999998</v>
      </c>
      <c r="D887" s="40">
        <v>1355.7</v>
      </c>
      <c r="E887" s="41" t="s">
        <v>71</v>
      </c>
      <c r="M887" s="39">
        <v>88.2</v>
      </c>
      <c r="N887" s="38">
        <v>301.89999999999998</v>
      </c>
      <c r="O887" s="40">
        <v>1355.7</v>
      </c>
    </row>
    <row r="888" spans="2:15" x14ac:dyDescent="0.3">
      <c r="B888" s="39">
        <v>88.3</v>
      </c>
      <c r="C888" s="38">
        <v>301.98</v>
      </c>
      <c r="D888" s="40">
        <v>1356.1</v>
      </c>
      <c r="E888" s="41" t="s">
        <v>71</v>
      </c>
      <c r="M888" s="39">
        <v>88.3</v>
      </c>
      <c r="N888" s="38">
        <v>301.98</v>
      </c>
      <c r="O888" s="40">
        <v>1356.1</v>
      </c>
    </row>
    <row r="889" spans="2:15" x14ac:dyDescent="0.3">
      <c r="B889" s="39">
        <v>88.4</v>
      </c>
      <c r="C889" s="38">
        <v>302.06</v>
      </c>
      <c r="D889" s="40">
        <v>1356.6</v>
      </c>
      <c r="E889" s="41" t="s">
        <v>71</v>
      </c>
      <c r="M889" s="39">
        <v>88.4</v>
      </c>
      <c r="N889" s="38">
        <v>302.06</v>
      </c>
      <c r="O889" s="40">
        <v>1356.6</v>
      </c>
    </row>
    <row r="890" spans="2:15" x14ac:dyDescent="0.3">
      <c r="B890" s="39">
        <v>88.5</v>
      </c>
      <c r="C890" s="38">
        <v>302.14</v>
      </c>
      <c r="D890" s="40">
        <v>1357.1</v>
      </c>
      <c r="E890" s="41" t="s">
        <v>71</v>
      </c>
      <c r="M890" s="39">
        <v>88.5</v>
      </c>
      <c r="N890" s="38">
        <v>302.14</v>
      </c>
      <c r="O890" s="40">
        <v>1357.1</v>
      </c>
    </row>
    <row r="891" spans="2:15" x14ac:dyDescent="0.3">
      <c r="B891" s="39">
        <v>88.6</v>
      </c>
      <c r="C891" s="38">
        <v>302.22000000000003</v>
      </c>
      <c r="D891" s="40">
        <v>1357.5</v>
      </c>
      <c r="E891" s="41" t="s">
        <v>71</v>
      </c>
      <c r="M891" s="39">
        <v>88.6</v>
      </c>
      <c r="N891" s="38">
        <v>302.22000000000003</v>
      </c>
      <c r="O891" s="40">
        <v>1357.5</v>
      </c>
    </row>
    <row r="892" spans="2:15" x14ac:dyDescent="0.3">
      <c r="B892" s="39">
        <v>88.7</v>
      </c>
      <c r="C892" s="38">
        <v>302.3</v>
      </c>
      <c r="D892" s="40">
        <v>1358</v>
      </c>
      <c r="E892" s="41" t="s">
        <v>71</v>
      </c>
      <c r="M892" s="39">
        <v>88.7</v>
      </c>
      <c r="N892" s="38">
        <v>302.3</v>
      </c>
      <c r="O892" s="40">
        <v>1358</v>
      </c>
    </row>
    <row r="893" spans="2:15" x14ac:dyDescent="0.3">
      <c r="B893" s="39">
        <v>88.8</v>
      </c>
      <c r="C893" s="38">
        <v>302.38</v>
      </c>
      <c r="D893" s="40">
        <v>1358.4</v>
      </c>
      <c r="E893" s="41" t="s">
        <v>71</v>
      </c>
      <c r="M893" s="39">
        <v>88.8</v>
      </c>
      <c r="N893" s="38">
        <v>302.38</v>
      </c>
      <c r="O893" s="40">
        <v>1358.4</v>
      </c>
    </row>
    <row r="894" spans="2:15" x14ac:dyDescent="0.3">
      <c r="B894" s="39">
        <v>88.9</v>
      </c>
      <c r="C894" s="38">
        <v>302.45999999999998</v>
      </c>
      <c r="D894" s="40">
        <v>1358.9</v>
      </c>
      <c r="E894" s="41" t="s">
        <v>71</v>
      </c>
      <c r="M894" s="39">
        <v>88.9</v>
      </c>
      <c r="N894" s="38">
        <v>302.45999999999998</v>
      </c>
      <c r="O894" s="40">
        <v>1358.9</v>
      </c>
    </row>
    <row r="895" spans="2:15" x14ac:dyDescent="0.3">
      <c r="B895" s="39">
        <v>89</v>
      </c>
      <c r="C895" s="38">
        <v>302.54000000000002</v>
      </c>
      <c r="D895" s="40">
        <v>1359.3</v>
      </c>
      <c r="E895" s="41" t="s">
        <v>71</v>
      </c>
      <c r="M895" s="39">
        <v>89</v>
      </c>
      <c r="N895" s="38">
        <v>302.54000000000002</v>
      </c>
      <c r="O895" s="40">
        <v>1359.3</v>
      </c>
    </row>
    <row r="896" spans="2:15" x14ac:dyDescent="0.3">
      <c r="B896" s="39">
        <v>89.1</v>
      </c>
      <c r="C896" s="38">
        <v>302.62</v>
      </c>
      <c r="D896" s="40">
        <v>1359.8</v>
      </c>
      <c r="E896" s="41" t="s">
        <v>71</v>
      </c>
      <c r="M896" s="39">
        <v>89.1</v>
      </c>
      <c r="N896" s="38">
        <v>302.62</v>
      </c>
      <c r="O896" s="40">
        <v>1359.8</v>
      </c>
    </row>
    <row r="897" spans="2:15" x14ac:dyDescent="0.3">
      <c r="B897" s="39">
        <v>89.2</v>
      </c>
      <c r="C897" s="38">
        <v>302.7</v>
      </c>
      <c r="D897" s="40">
        <v>1360.2</v>
      </c>
      <c r="E897" s="41" t="s">
        <v>71</v>
      </c>
      <c r="M897" s="39">
        <v>89.2</v>
      </c>
      <c r="N897" s="38">
        <v>302.7</v>
      </c>
      <c r="O897" s="40">
        <v>1360.2</v>
      </c>
    </row>
    <row r="898" spans="2:15" x14ac:dyDescent="0.3">
      <c r="B898" s="39">
        <v>89.3</v>
      </c>
      <c r="C898" s="38">
        <v>302.79000000000002</v>
      </c>
      <c r="D898" s="40">
        <v>1360.7</v>
      </c>
      <c r="E898" s="41" t="s">
        <v>71</v>
      </c>
      <c r="M898" s="39">
        <v>89.3</v>
      </c>
      <c r="N898" s="38">
        <v>302.79000000000002</v>
      </c>
      <c r="O898" s="40">
        <v>1360.7</v>
      </c>
    </row>
    <row r="899" spans="2:15" x14ac:dyDescent="0.3">
      <c r="B899" s="39">
        <v>89.4</v>
      </c>
      <c r="C899" s="38">
        <v>302.87</v>
      </c>
      <c r="D899" s="40">
        <v>1361.2</v>
      </c>
      <c r="E899" s="41" t="s">
        <v>71</v>
      </c>
      <c r="M899" s="39">
        <v>89.4</v>
      </c>
      <c r="N899" s="38">
        <v>302.87</v>
      </c>
      <c r="O899" s="40">
        <v>1361.2</v>
      </c>
    </row>
    <row r="900" spans="2:15" x14ac:dyDescent="0.3">
      <c r="B900" s="39">
        <v>89.5</v>
      </c>
      <c r="C900" s="38">
        <v>302.95</v>
      </c>
      <c r="D900" s="40">
        <v>1361.6</v>
      </c>
      <c r="E900" s="41" t="s">
        <v>71</v>
      </c>
      <c r="M900" s="39">
        <v>89.5</v>
      </c>
      <c r="N900" s="38">
        <v>302.95</v>
      </c>
      <c r="O900" s="40">
        <v>1361.6</v>
      </c>
    </row>
    <row r="901" spans="2:15" x14ac:dyDescent="0.3">
      <c r="B901" s="39">
        <v>89.6</v>
      </c>
      <c r="C901" s="38">
        <v>303.02999999999997</v>
      </c>
      <c r="D901" s="40">
        <v>1362.1</v>
      </c>
      <c r="E901" s="41" t="s">
        <v>71</v>
      </c>
      <c r="M901" s="39">
        <v>89.6</v>
      </c>
      <c r="N901" s="38">
        <v>303.02999999999997</v>
      </c>
      <c r="O901" s="40">
        <v>1362.1</v>
      </c>
    </row>
    <row r="902" spans="2:15" x14ac:dyDescent="0.3">
      <c r="B902" s="39">
        <v>89.7</v>
      </c>
      <c r="C902" s="38">
        <v>303.11</v>
      </c>
      <c r="D902" s="40">
        <v>1362.5</v>
      </c>
      <c r="E902" s="41" t="s">
        <v>71</v>
      </c>
      <c r="M902" s="39">
        <v>89.7</v>
      </c>
      <c r="N902" s="38">
        <v>303.11</v>
      </c>
      <c r="O902" s="40">
        <v>1362.5</v>
      </c>
    </row>
    <row r="903" spans="2:15" x14ac:dyDescent="0.3">
      <c r="B903" s="39">
        <v>89.8</v>
      </c>
      <c r="C903" s="38">
        <v>303.19</v>
      </c>
      <c r="D903" s="40">
        <v>1363</v>
      </c>
      <c r="E903" s="41" t="s">
        <v>71</v>
      </c>
      <c r="M903" s="39">
        <v>89.8</v>
      </c>
      <c r="N903" s="38">
        <v>303.19</v>
      </c>
      <c r="O903" s="40">
        <v>1363</v>
      </c>
    </row>
    <row r="904" spans="2:15" x14ac:dyDescent="0.3">
      <c r="B904" s="39">
        <v>89.9</v>
      </c>
      <c r="C904" s="38">
        <v>303.27</v>
      </c>
      <c r="D904" s="40">
        <v>1363.4</v>
      </c>
      <c r="E904" s="41" t="s">
        <v>71</v>
      </c>
      <c r="M904" s="39">
        <v>89.9</v>
      </c>
      <c r="N904" s="38">
        <v>303.27</v>
      </c>
      <c r="O904" s="40">
        <v>1363.4</v>
      </c>
    </row>
    <row r="905" spans="2:15" x14ac:dyDescent="0.3">
      <c r="B905" s="39">
        <v>90</v>
      </c>
      <c r="C905" s="38">
        <v>303.33999999999997</v>
      </c>
      <c r="D905" s="40">
        <v>1363.9</v>
      </c>
      <c r="E905" s="41" t="s">
        <v>71</v>
      </c>
      <c r="M905" s="39">
        <v>90</v>
      </c>
      <c r="N905" s="38">
        <v>303.33999999999997</v>
      </c>
      <c r="O905" s="40">
        <v>1363.9</v>
      </c>
    </row>
    <row r="906" spans="2:15" x14ac:dyDescent="0.3">
      <c r="B906" s="39">
        <v>90.1</v>
      </c>
      <c r="C906" s="38">
        <v>303.42</v>
      </c>
      <c r="D906" s="40">
        <v>1364.3</v>
      </c>
      <c r="E906" s="41" t="s">
        <v>71</v>
      </c>
      <c r="M906" s="39">
        <v>90.1</v>
      </c>
      <c r="N906" s="38">
        <v>303.42</v>
      </c>
      <c r="O906" s="40">
        <v>1364.3</v>
      </c>
    </row>
    <row r="907" spans="2:15" x14ac:dyDescent="0.3">
      <c r="B907" s="39">
        <v>90.2</v>
      </c>
      <c r="C907" s="38">
        <v>303.5</v>
      </c>
      <c r="D907" s="40">
        <v>1364.8</v>
      </c>
      <c r="E907" s="41" t="s">
        <v>71</v>
      </c>
      <c r="M907" s="39">
        <v>90.2</v>
      </c>
      <c r="N907" s="38">
        <v>303.5</v>
      </c>
      <c r="O907" s="40">
        <v>1364.8</v>
      </c>
    </row>
    <row r="908" spans="2:15" x14ac:dyDescent="0.3">
      <c r="B908" s="39">
        <v>90.3</v>
      </c>
      <c r="C908" s="38">
        <v>303.58</v>
      </c>
      <c r="D908" s="40">
        <v>1365.2</v>
      </c>
      <c r="E908" s="41" t="s">
        <v>71</v>
      </c>
      <c r="M908" s="39">
        <v>90.3</v>
      </c>
      <c r="N908" s="38">
        <v>303.58</v>
      </c>
      <c r="O908" s="40">
        <v>1365.2</v>
      </c>
    </row>
    <row r="909" spans="2:15" x14ac:dyDescent="0.3">
      <c r="B909" s="39">
        <v>90.4</v>
      </c>
      <c r="C909" s="38">
        <v>303.66000000000003</v>
      </c>
      <c r="D909" s="40">
        <v>1365.7</v>
      </c>
      <c r="E909" s="41" t="s">
        <v>71</v>
      </c>
      <c r="M909" s="39">
        <v>90.4</v>
      </c>
      <c r="N909" s="38">
        <v>303.66000000000003</v>
      </c>
      <c r="O909" s="40">
        <v>1365.7</v>
      </c>
    </row>
    <row r="910" spans="2:15" x14ac:dyDescent="0.3">
      <c r="B910" s="39">
        <v>90.5</v>
      </c>
      <c r="C910" s="38">
        <v>303.74</v>
      </c>
      <c r="D910" s="40">
        <v>1366.1</v>
      </c>
      <c r="E910" s="41" t="s">
        <v>71</v>
      </c>
      <c r="M910" s="39">
        <v>90.5</v>
      </c>
      <c r="N910" s="38">
        <v>303.74</v>
      </c>
      <c r="O910" s="40">
        <v>1366.1</v>
      </c>
    </row>
    <row r="911" spans="2:15" x14ac:dyDescent="0.3">
      <c r="B911" s="39">
        <v>90.6</v>
      </c>
      <c r="C911" s="38">
        <v>303.82</v>
      </c>
      <c r="D911" s="40">
        <v>1366.6</v>
      </c>
      <c r="E911" s="41" t="s">
        <v>71</v>
      </c>
      <c r="M911" s="39">
        <v>90.6</v>
      </c>
      <c r="N911" s="38">
        <v>303.82</v>
      </c>
      <c r="O911" s="40">
        <v>1366.6</v>
      </c>
    </row>
    <row r="912" spans="2:15" x14ac:dyDescent="0.3">
      <c r="B912" s="39">
        <v>90.7</v>
      </c>
      <c r="C912" s="38">
        <v>303.89999999999998</v>
      </c>
      <c r="D912" s="40">
        <v>1367</v>
      </c>
      <c r="E912" s="41" t="s">
        <v>71</v>
      </c>
      <c r="M912" s="39">
        <v>90.7</v>
      </c>
      <c r="N912" s="38">
        <v>303.89999999999998</v>
      </c>
      <c r="O912" s="40">
        <v>1367</v>
      </c>
    </row>
    <row r="913" spans="2:15" x14ac:dyDescent="0.3">
      <c r="B913" s="39">
        <v>90.8</v>
      </c>
      <c r="C913" s="38">
        <v>303.98</v>
      </c>
      <c r="D913" s="40">
        <v>1367.5</v>
      </c>
      <c r="E913" s="41" t="s">
        <v>71</v>
      </c>
      <c r="M913" s="39">
        <v>90.8</v>
      </c>
      <c r="N913" s="38">
        <v>303.98</v>
      </c>
      <c r="O913" s="40">
        <v>1367.5</v>
      </c>
    </row>
    <row r="914" spans="2:15" x14ac:dyDescent="0.3">
      <c r="B914" s="39">
        <v>90.9</v>
      </c>
      <c r="C914" s="38">
        <v>304.06</v>
      </c>
      <c r="D914" s="40">
        <v>1367.9</v>
      </c>
      <c r="E914" s="41" t="s">
        <v>71</v>
      </c>
      <c r="M914" s="39">
        <v>90.9</v>
      </c>
      <c r="N914" s="38">
        <v>304.06</v>
      </c>
      <c r="O914" s="40">
        <v>1367.9</v>
      </c>
    </row>
    <row r="915" spans="2:15" x14ac:dyDescent="0.3">
      <c r="B915" s="39">
        <v>91</v>
      </c>
      <c r="C915" s="38">
        <v>304.14</v>
      </c>
      <c r="D915" s="40">
        <v>1368.4</v>
      </c>
      <c r="E915" s="41" t="s">
        <v>71</v>
      </c>
      <c r="M915" s="39">
        <v>91</v>
      </c>
      <c r="N915" s="38">
        <v>304.14</v>
      </c>
      <c r="O915" s="40">
        <v>1368.4</v>
      </c>
    </row>
    <row r="916" spans="2:15" x14ac:dyDescent="0.3">
      <c r="B916" s="39">
        <v>91.1</v>
      </c>
      <c r="C916" s="38">
        <v>304.22000000000003</v>
      </c>
      <c r="D916" s="40">
        <v>1368.8</v>
      </c>
      <c r="E916" s="41" t="s">
        <v>71</v>
      </c>
      <c r="M916" s="39">
        <v>91.1</v>
      </c>
      <c r="N916" s="38">
        <v>304.22000000000003</v>
      </c>
      <c r="O916" s="40">
        <v>1368.8</v>
      </c>
    </row>
    <row r="917" spans="2:15" x14ac:dyDescent="0.3">
      <c r="B917" s="39">
        <v>91.2</v>
      </c>
      <c r="C917" s="38">
        <v>304.3</v>
      </c>
      <c r="D917" s="40">
        <v>1369.3</v>
      </c>
      <c r="E917" s="41" t="s">
        <v>71</v>
      </c>
      <c r="M917" s="39">
        <v>91.2</v>
      </c>
      <c r="N917" s="38">
        <v>304.3</v>
      </c>
      <c r="O917" s="40">
        <v>1369.3</v>
      </c>
    </row>
    <row r="918" spans="2:15" x14ac:dyDescent="0.3">
      <c r="B918" s="39">
        <v>91.3</v>
      </c>
      <c r="C918" s="38">
        <v>304.38</v>
      </c>
      <c r="D918" s="40">
        <v>1369.7</v>
      </c>
      <c r="E918" s="41" t="s">
        <v>71</v>
      </c>
      <c r="M918" s="39">
        <v>91.3</v>
      </c>
      <c r="N918" s="38">
        <v>304.38</v>
      </c>
      <c r="O918" s="40">
        <v>1369.7</v>
      </c>
    </row>
    <row r="919" spans="2:15" x14ac:dyDescent="0.3">
      <c r="B919" s="39">
        <v>91.4</v>
      </c>
      <c r="C919" s="38">
        <v>304.45</v>
      </c>
      <c r="D919" s="40">
        <v>1370.2</v>
      </c>
      <c r="E919" s="41" t="s">
        <v>71</v>
      </c>
      <c r="M919" s="39">
        <v>91.4</v>
      </c>
      <c r="N919" s="38">
        <v>304.45</v>
      </c>
      <c r="O919" s="40">
        <v>1370.2</v>
      </c>
    </row>
    <row r="920" spans="2:15" x14ac:dyDescent="0.3">
      <c r="B920" s="39">
        <v>91.5</v>
      </c>
      <c r="C920" s="38">
        <v>304.52999999999997</v>
      </c>
      <c r="D920" s="40">
        <v>1370.6</v>
      </c>
      <c r="E920" s="41" t="s">
        <v>71</v>
      </c>
      <c r="M920" s="39">
        <v>91.5</v>
      </c>
      <c r="N920" s="38">
        <v>304.52999999999997</v>
      </c>
      <c r="O920" s="40">
        <v>1370.6</v>
      </c>
    </row>
    <row r="921" spans="2:15" x14ac:dyDescent="0.3">
      <c r="B921" s="39">
        <v>91.6</v>
      </c>
      <c r="C921" s="38">
        <v>304.61</v>
      </c>
      <c r="D921" s="40">
        <v>1371.1</v>
      </c>
      <c r="E921" s="41" t="s">
        <v>71</v>
      </c>
      <c r="M921" s="39">
        <v>91.6</v>
      </c>
      <c r="N921" s="38">
        <v>304.61</v>
      </c>
      <c r="O921" s="40">
        <v>1371.1</v>
      </c>
    </row>
    <row r="922" spans="2:15" x14ac:dyDescent="0.3">
      <c r="B922" s="39">
        <v>91.7</v>
      </c>
      <c r="C922" s="38">
        <v>304.69</v>
      </c>
      <c r="D922" s="40">
        <v>1371.5</v>
      </c>
      <c r="E922" s="41" t="s">
        <v>71</v>
      </c>
      <c r="M922" s="39">
        <v>91.7</v>
      </c>
      <c r="N922" s="38">
        <v>304.69</v>
      </c>
      <c r="O922" s="40">
        <v>1371.5</v>
      </c>
    </row>
    <row r="923" spans="2:15" x14ac:dyDescent="0.3">
      <c r="B923" s="39">
        <v>91.8</v>
      </c>
      <c r="C923" s="38">
        <v>304.77</v>
      </c>
      <c r="D923" s="40">
        <v>1372</v>
      </c>
      <c r="E923" s="41" t="s">
        <v>71</v>
      </c>
      <c r="M923" s="39">
        <v>91.8</v>
      </c>
      <c r="N923" s="38">
        <v>304.77</v>
      </c>
      <c r="O923" s="40">
        <v>1372</v>
      </c>
    </row>
    <row r="924" spans="2:15" x14ac:dyDescent="0.3">
      <c r="B924" s="39">
        <v>91.9</v>
      </c>
      <c r="C924" s="38">
        <v>304.85000000000002</v>
      </c>
      <c r="D924" s="40">
        <v>1372.4</v>
      </c>
      <c r="E924" s="41" t="s">
        <v>71</v>
      </c>
      <c r="M924" s="39">
        <v>91.9</v>
      </c>
      <c r="N924" s="38">
        <v>304.85000000000002</v>
      </c>
      <c r="O924" s="40">
        <v>1372.4</v>
      </c>
    </row>
    <row r="925" spans="2:15" x14ac:dyDescent="0.3">
      <c r="B925" s="39">
        <v>92</v>
      </c>
      <c r="C925" s="38">
        <v>304.93</v>
      </c>
      <c r="D925" s="40">
        <v>1372.9</v>
      </c>
      <c r="E925" s="41" t="s">
        <v>71</v>
      </c>
      <c r="M925" s="39">
        <v>92</v>
      </c>
      <c r="N925" s="38">
        <v>304.93</v>
      </c>
      <c r="O925" s="40">
        <v>1372.9</v>
      </c>
    </row>
    <row r="926" spans="2:15" x14ac:dyDescent="0.3">
      <c r="B926" s="39">
        <v>92.1</v>
      </c>
      <c r="C926" s="38">
        <v>305</v>
      </c>
      <c r="D926" s="40">
        <v>1373.3</v>
      </c>
      <c r="E926" s="41" t="s">
        <v>71</v>
      </c>
      <c r="M926" s="39">
        <v>92.1</v>
      </c>
      <c r="N926" s="38">
        <v>305</v>
      </c>
      <c r="O926" s="40">
        <v>1373.3</v>
      </c>
    </row>
    <row r="927" spans="2:15" x14ac:dyDescent="0.3">
      <c r="B927" s="39">
        <v>92.2</v>
      </c>
      <c r="C927" s="38">
        <v>305.08</v>
      </c>
      <c r="D927" s="40">
        <v>1373.8</v>
      </c>
      <c r="E927" s="41" t="s">
        <v>71</v>
      </c>
      <c r="M927" s="39">
        <v>92.2</v>
      </c>
      <c r="N927" s="38">
        <v>305.08</v>
      </c>
      <c r="O927" s="40">
        <v>1373.8</v>
      </c>
    </row>
    <row r="928" spans="2:15" x14ac:dyDescent="0.3">
      <c r="B928" s="39">
        <v>92.3</v>
      </c>
      <c r="C928" s="38">
        <v>305.16000000000003</v>
      </c>
      <c r="D928" s="40">
        <v>1374.2</v>
      </c>
      <c r="E928" s="41" t="s">
        <v>71</v>
      </c>
      <c r="M928" s="39">
        <v>92.3</v>
      </c>
      <c r="N928" s="38">
        <v>305.16000000000003</v>
      </c>
      <c r="O928" s="40">
        <v>1374.2</v>
      </c>
    </row>
    <row r="929" spans="2:15" x14ac:dyDescent="0.3">
      <c r="B929" s="39">
        <v>92.4</v>
      </c>
      <c r="C929" s="38">
        <v>305.24</v>
      </c>
      <c r="D929" s="40">
        <v>1374.7</v>
      </c>
      <c r="E929" s="41" t="s">
        <v>71</v>
      </c>
      <c r="M929" s="39">
        <v>92.4</v>
      </c>
      <c r="N929" s="38">
        <v>305.24</v>
      </c>
      <c r="O929" s="40">
        <v>1374.7</v>
      </c>
    </row>
    <row r="930" spans="2:15" x14ac:dyDescent="0.3">
      <c r="B930" s="39">
        <v>92.5</v>
      </c>
      <c r="C930" s="38">
        <v>305.32</v>
      </c>
      <c r="D930" s="40">
        <v>1375.1</v>
      </c>
      <c r="E930" s="41" t="s">
        <v>71</v>
      </c>
      <c r="M930" s="39">
        <v>92.5</v>
      </c>
      <c r="N930" s="38">
        <v>305.32</v>
      </c>
      <c r="O930" s="40">
        <v>1375.1</v>
      </c>
    </row>
    <row r="931" spans="2:15" x14ac:dyDescent="0.3">
      <c r="B931" s="39">
        <v>92.6</v>
      </c>
      <c r="C931" s="38">
        <v>305.39999999999998</v>
      </c>
      <c r="D931" s="40">
        <v>1375.6</v>
      </c>
      <c r="E931" s="41" t="s">
        <v>71</v>
      </c>
      <c r="M931" s="39">
        <v>92.6</v>
      </c>
      <c r="N931" s="38">
        <v>305.39999999999998</v>
      </c>
      <c r="O931" s="40">
        <v>1375.6</v>
      </c>
    </row>
    <row r="932" spans="2:15" x14ac:dyDescent="0.3">
      <c r="B932" s="39">
        <v>92.7</v>
      </c>
      <c r="C932" s="38">
        <v>305.47000000000003</v>
      </c>
      <c r="D932" s="40">
        <v>1376</v>
      </c>
      <c r="E932" s="41" t="s">
        <v>71</v>
      </c>
      <c r="M932" s="39">
        <v>92.7</v>
      </c>
      <c r="N932" s="38">
        <v>305.47000000000003</v>
      </c>
      <c r="O932" s="40">
        <v>1376</v>
      </c>
    </row>
    <row r="933" spans="2:15" x14ac:dyDescent="0.3">
      <c r="B933" s="39">
        <v>92.8</v>
      </c>
      <c r="C933" s="38">
        <v>305.55</v>
      </c>
      <c r="D933" s="40">
        <v>1376.5</v>
      </c>
      <c r="E933" s="41" t="s">
        <v>71</v>
      </c>
      <c r="M933" s="39">
        <v>92.8</v>
      </c>
      <c r="N933" s="38">
        <v>305.55</v>
      </c>
      <c r="O933" s="40">
        <v>1376.5</v>
      </c>
    </row>
    <row r="934" spans="2:15" x14ac:dyDescent="0.3">
      <c r="B934" s="39">
        <v>92.9</v>
      </c>
      <c r="C934" s="38">
        <v>305.63</v>
      </c>
      <c r="D934" s="40">
        <v>1376.9</v>
      </c>
      <c r="E934" s="41" t="s">
        <v>71</v>
      </c>
      <c r="M934" s="39">
        <v>92.9</v>
      </c>
      <c r="N934" s="38">
        <v>305.63</v>
      </c>
      <c r="O934" s="40">
        <v>1376.9</v>
      </c>
    </row>
    <row r="935" spans="2:15" x14ac:dyDescent="0.3">
      <c r="B935" s="39">
        <v>93</v>
      </c>
      <c r="C935" s="38">
        <v>305.70999999999998</v>
      </c>
      <c r="D935" s="40">
        <v>1377.4</v>
      </c>
      <c r="E935" s="41" t="s">
        <v>71</v>
      </c>
      <c r="M935" s="39">
        <v>93</v>
      </c>
      <c r="N935" s="38">
        <v>305.70999999999998</v>
      </c>
      <c r="O935" s="40">
        <v>1377.4</v>
      </c>
    </row>
    <row r="936" spans="2:15" x14ac:dyDescent="0.3">
      <c r="B936" s="39">
        <v>93.1</v>
      </c>
      <c r="C936" s="38">
        <v>305.77999999999997</v>
      </c>
      <c r="D936" s="40">
        <v>1377.8</v>
      </c>
      <c r="E936" s="41" t="s">
        <v>71</v>
      </c>
      <c r="M936" s="39">
        <v>93.1</v>
      </c>
      <c r="N936" s="38">
        <v>305.77999999999997</v>
      </c>
      <c r="O936" s="40">
        <v>1377.8</v>
      </c>
    </row>
    <row r="937" spans="2:15" x14ac:dyDescent="0.3">
      <c r="B937" s="39">
        <v>93.2</v>
      </c>
      <c r="C937" s="38">
        <v>305.86</v>
      </c>
      <c r="D937" s="40">
        <v>1378.2</v>
      </c>
      <c r="E937" s="41" t="s">
        <v>71</v>
      </c>
      <c r="M937" s="39">
        <v>93.2</v>
      </c>
      <c r="N937" s="38">
        <v>305.86</v>
      </c>
      <c r="O937" s="40">
        <v>1378.2</v>
      </c>
    </row>
    <row r="938" spans="2:15" x14ac:dyDescent="0.3">
      <c r="B938" s="39">
        <v>93.3</v>
      </c>
      <c r="C938" s="38">
        <v>305.94</v>
      </c>
      <c r="D938" s="40">
        <v>1378.7</v>
      </c>
      <c r="E938" s="41" t="s">
        <v>71</v>
      </c>
      <c r="M938" s="39">
        <v>93.3</v>
      </c>
      <c r="N938" s="38">
        <v>305.94</v>
      </c>
      <c r="O938" s="40">
        <v>1378.7</v>
      </c>
    </row>
    <row r="939" spans="2:15" x14ac:dyDescent="0.3">
      <c r="B939" s="39">
        <v>93.4</v>
      </c>
      <c r="C939" s="38">
        <v>306.02</v>
      </c>
      <c r="D939" s="40">
        <v>1379.1</v>
      </c>
      <c r="E939" s="41" t="s">
        <v>71</v>
      </c>
      <c r="M939" s="39">
        <v>93.4</v>
      </c>
      <c r="N939" s="38">
        <v>306.02</v>
      </c>
      <c r="O939" s="40">
        <v>1379.1</v>
      </c>
    </row>
    <row r="940" spans="2:15" x14ac:dyDescent="0.3">
      <c r="B940" s="39">
        <v>93.5</v>
      </c>
      <c r="C940" s="38">
        <v>306.08999999999997</v>
      </c>
      <c r="D940" s="40">
        <v>1379.6</v>
      </c>
      <c r="E940" s="41" t="s">
        <v>71</v>
      </c>
      <c r="M940" s="39">
        <v>93.5</v>
      </c>
      <c r="N940" s="38">
        <v>306.08999999999997</v>
      </c>
      <c r="O940" s="40">
        <v>1379.6</v>
      </c>
    </row>
    <row r="941" spans="2:15" x14ac:dyDescent="0.3">
      <c r="B941" s="39">
        <v>93.6</v>
      </c>
      <c r="C941" s="38">
        <v>306.17</v>
      </c>
      <c r="D941" s="40">
        <v>1380</v>
      </c>
      <c r="E941" s="41" t="s">
        <v>71</v>
      </c>
      <c r="M941" s="39">
        <v>93.6</v>
      </c>
      <c r="N941" s="38">
        <v>306.17</v>
      </c>
      <c r="O941" s="40">
        <v>1380</v>
      </c>
    </row>
    <row r="942" spans="2:15" x14ac:dyDescent="0.3">
      <c r="B942" s="39">
        <v>93.7</v>
      </c>
      <c r="C942" s="38">
        <v>306.25</v>
      </c>
      <c r="D942" s="40">
        <v>1380.5</v>
      </c>
      <c r="E942" s="41" t="s">
        <v>71</v>
      </c>
      <c r="M942" s="39">
        <v>93.7</v>
      </c>
      <c r="N942" s="38">
        <v>306.25</v>
      </c>
      <c r="O942" s="40">
        <v>1380.5</v>
      </c>
    </row>
    <row r="943" spans="2:15" x14ac:dyDescent="0.3">
      <c r="B943" s="39">
        <v>93.8</v>
      </c>
      <c r="C943" s="38">
        <v>306.33</v>
      </c>
      <c r="D943" s="40">
        <v>1380.9</v>
      </c>
      <c r="E943" s="41" t="s">
        <v>71</v>
      </c>
      <c r="M943" s="39">
        <v>93.8</v>
      </c>
      <c r="N943" s="38">
        <v>306.33</v>
      </c>
      <c r="O943" s="40">
        <v>1380.9</v>
      </c>
    </row>
    <row r="944" spans="2:15" x14ac:dyDescent="0.3">
      <c r="B944" s="39">
        <v>93.9</v>
      </c>
      <c r="C944" s="38">
        <v>306.39999999999998</v>
      </c>
      <c r="D944" s="40">
        <v>1381.4</v>
      </c>
      <c r="E944" s="41" t="s">
        <v>71</v>
      </c>
      <c r="M944" s="39">
        <v>93.9</v>
      </c>
      <c r="N944" s="38">
        <v>306.39999999999998</v>
      </c>
      <c r="O944" s="40">
        <v>1381.4</v>
      </c>
    </row>
    <row r="945" spans="2:15" x14ac:dyDescent="0.3">
      <c r="B945" s="39">
        <v>94</v>
      </c>
      <c r="C945" s="38">
        <v>306.48</v>
      </c>
      <c r="D945" s="40">
        <v>1381.8</v>
      </c>
      <c r="E945" s="41" t="s">
        <v>71</v>
      </c>
      <c r="M945" s="39">
        <v>94</v>
      </c>
      <c r="N945" s="38">
        <v>306.48</v>
      </c>
      <c r="O945" s="40">
        <v>1381.8</v>
      </c>
    </row>
    <row r="946" spans="2:15" x14ac:dyDescent="0.3">
      <c r="B946" s="39">
        <v>94.1</v>
      </c>
      <c r="C946" s="38">
        <v>306.56</v>
      </c>
      <c r="D946" s="40">
        <v>1382.2</v>
      </c>
      <c r="E946" s="41" t="s">
        <v>71</v>
      </c>
      <c r="M946" s="39">
        <v>94.1</v>
      </c>
      <c r="N946" s="38">
        <v>306.56</v>
      </c>
      <c r="O946" s="40">
        <v>1382.2</v>
      </c>
    </row>
    <row r="947" spans="2:15" x14ac:dyDescent="0.3">
      <c r="B947" s="39">
        <v>94.2</v>
      </c>
      <c r="C947" s="38">
        <v>306.63</v>
      </c>
      <c r="D947" s="40">
        <v>1382.7</v>
      </c>
      <c r="E947" s="41" t="s">
        <v>71</v>
      </c>
      <c r="M947" s="39">
        <v>94.2</v>
      </c>
      <c r="N947" s="38">
        <v>306.63</v>
      </c>
      <c r="O947" s="40">
        <v>1382.7</v>
      </c>
    </row>
    <row r="948" spans="2:15" x14ac:dyDescent="0.3">
      <c r="B948" s="39">
        <v>94.3</v>
      </c>
      <c r="C948" s="38">
        <v>306.70999999999998</v>
      </c>
      <c r="D948" s="40">
        <v>1383.1</v>
      </c>
      <c r="E948" s="41" t="s">
        <v>71</v>
      </c>
      <c r="M948" s="39">
        <v>94.3</v>
      </c>
      <c r="N948" s="38">
        <v>306.70999999999998</v>
      </c>
      <c r="O948" s="40">
        <v>1383.1</v>
      </c>
    </row>
    <row r="949" spans="2:15" x14ac:dyDescent="0.3">
      <c r="B949" s="39">
        <v>94.4</v>
      </c>
      <c r="C949" s="38">
        <v>306.79000000000002</v>
      </c>
      <c r="D949" s="40">
        <v>1383.6</v>
      </c>
      <c r="E949" s="41" t="s">
        <v>71</v>
      </c>
      <c r="M949" s="39">
        <v>94.4</v>
      </c>
      <c r="N949" s="38">
        <v>306.79000000000002</v>
      </c>
      <c r="O949" s="40">
        <v>1383.6</v>
      </c>
    </row>
    <row r="950" spans="2:15" x14ac:dyDescent="0.3">
      <c r="B950" s="39">
        <v>94.5</v>
      </c>
      <c r="C950" s="38">
        <v>306.87</v>
      </c>
      <c r="D950" s="40">
        <v>1384</v>
      </c>
      <c r="E950" s="41" t="s">
        <v>71</v>
      </c>
      <c r="M950" s="39">
        <v>94.5</v>
      </c>
      <c r="N950" s="38">
        <v>306.87</v>
      </c>
      <c r="O950" s="40">
        <v>1384</v>
      </c>
    </row>
    <row r="951" spans="2:15" x14ac:dyDescent="0.3">
      <c r="B951" s="39">
        <v>94.6</v>
      </c>
      <c r="C951" s="38">
        <v>306.94</v>
      </c>
      <c r="D951" s="40">
        <v>1384.5</v>
      </c>
      <c r="E951" s="41" t="s">
        <v>71</v>
      </c>
      <c r="M951" s="39">
        <v>94.6</v>
      </c>
      <c r="N951" s="38">
        <v>306.94</v>
      </c>
      <c r="O951" s="40">
        <v>1384.5</v>
      </c>
    </row>
    <row r="952" spans="2:15" x14ac:dyDescent="0.3">
      <c r="B952" s="39">
        <v>94.7</v>
      </c>
      <c r="C952" s="38">
        <v>307.02</v>
      </c>
      <c r="D952" s="40">
        <v>1384.9</v>
      </c>
      <c r="E952" s="41" t="s">
        <v>71</v>
      </c>
      <c r="M952" s="39">
        <v>94.7</v>
      </c>
      <c r="N952" s="38">
        <v>307.02</v>
      </c>
      <c r="O952" s="40">
        <v>1384.9</v>
      </c>
    </row>
    <row r="953" spans="2:15" x14ac:dyDescent="0.3">
      <c r="B953" s="39">
        <v>94.8</v>
      </c>
      <c r="C953" s="38">
        <v>307.10000000000002</v>
      </c>
      <c r="D953" s="40">
        <v>1385.3</v>
      </c>
      <c r="E953" s="41" t="s">
        <v>71</v>
      </c>
      <c r="M953" s="39">
        <v>94.8</v>
      </c>
      <c r="N953" s="38">
        <v>307.10000000000002</v>
      </c>
      <c r="O953" s="40">
        <v>1385.3</v>
      </c>
    </row>
    <row r="954" spans="2:15" x14ac:dyDescent="0.3">
      <c r="B954" s="39">
        <v>94.9</v>
      </c>
      <c r="C954" s="38">
        <v>307.17</v>
      </c>
      <c r="D954" s="40">
        <v>1385.8</v>
      </c>
      <c r="E954" s="41" t="s">
        <v>71</v>
      </c>
      <c r="M954" s="39">
        <v>94.9</v>
      </c>
      <c r="N954" s="38">
        <v>307.17</v>
      </c>
      <c r="O954" s="40">
        <v>1385.8</v>
      </c>
    </row>
    <row r="955" spans="2:15" x14ac:dyDescent="0.3">
      <c r="B955" s="39">
        <v>95</v>
      </c>
      <c r="C955" s="38">
        <v>307.25</v>
      </c>
      <c r="D955" s="40">
        <v>1386.2</v>
      </c>
      <c r="E955" s="41" t="s">
        <v>71</v>
      </c>
      <c r="M955" s="39">
        <v>95</v>
      </c>
      <c r="N955" s="38">
        <v>307.25</v>
      </c>
      <c r="O955" s="40">
        <v>1386.2</v>
      </c>
    </row>
    <row r="956" spans="2:15" x14ac:dyDescent="0.3">
      <c r="B956" s="39">
        <v>95.1</v>
      </c>
      <c r="C956" s="38">
        <v>307.33</v>
      </c>
      <c r="D956" s="40">
        <v>1386.7</v>
      </c>
      <c r="E956" s="41" t="s">
        <v>71</v>
      </c>
      <c r="M956" s="39">
        <v>95.1</v>
      </c>
      <c r="N956" s="38">
        <v>307.33</v>
      </c>
      <c r="O956" s="40">
        <v>1386.7</v>
      </c>
    </row>
    <row r="957" spans="2:15" x14ac:dyDescent="0.3">
      <c r="B957" s="39">
        <v>95.2</v>
      </c>
      <c r="C957" s="38">
        <v>307.39999999999998</v>
      </c>
      <c r="D957" s="40">
        <v>1387.1</v>
      </c>
      <c r="E957" s="41" t="s">
        <v>71</v>
      </c>
      <c r="M957" s="39">
        <v>95.2</v>
      </c>
      <c r="N957" s="38">
        <v>307.39999999999998</v>
      </c>
      <c r="O957" s="40">
        <v>1387.1</v>
      </c>
    </row>
    <row r="958" spans="2:15" x14ac:dyDescent="0.3">
      <c r="B958" s="39">
        <v>95.3</v>
      </c>
      <c r="C958" s="38">
        <v>307.48</v>
      </c>
      <c r="D958" s="40">
        <v>1387.6</v>
      </c>
      <c r="E958" s="41" t="s">
        <v>71</v>
      </c>
      <c r="M958" s="39">
        <v>95.3</v>
      </c>
      <c r="N958" s="38">
        <v>307.48</v>
      </c>
      <c r="O958" s="40">
        <v>1387.6</v>
      </c>
    </row>
    <row r="959" spans="2:15" x14ac:dyDescent="0.3">
      <c r="B959" s="39">
        <v>95.4</v>
      </c>
      <c r="C959" s="38">
        <v>307.55</v>
      </c>
      <c r="D959" s="40">
        <v>1388</v>
      </c>
      <c r="E959" s="41" t="s">
        <v>71</v>
      </c>
      <c r="M959" s="39">
        <v>95.4</v>
      </c>
      <c r="N959" s="38">
        <v>307.55</v>
      </c>
      <c r="O959" s="40">
        <v>1388</v>
      </c>
    </row>
    <row r="960" spans="2:15" x14ac:dyDescent="0.3">
      <c r="B960" s="39">
        <v>95.5</v>
      </c>
      <c r="C960" s="38">
        <v>307.63</v>
      </c>
      <c r="D960" s="40">
        <v>1388.4</v>
      </c>
      <c r="E960" s="41" t="s">
        <v>71</v>
      </c>
      <c r="M960" s="39">
        <v>95.5</v>
      </c>
      <c r="N960" s="38">
        <v>307.63</v>
      </c>
      <c r="O960" s="40">
        <v>1388.4</v>
      </c>
    </row>
    <row r="961" spans="2:15" x14ac:dyDescent="0.3">
      <c r="B961" s="39">
        <v>95.6</v>
      </c>
      <c r="C961" s="38">
        <v>307.70999999999998</v>
      </c>
      <c r="D961" s="40">
        <v>1388.9</v>
      </c>
      <c r="E961" s="41" t="s">
        <v>71</v>
      </c>
      <c r="M961" s="39">
        <v>95.6</v>
      </c>
      <c r="N961" s="38">
        <v>307.70999999999998</v>
      </c>
      <c r="O961" s="40">
        <v>1388.9</v>
      </c>
    </row>
    <row r="962" spans="2:15" x14ac:dyDescent="0.3">
      <c r="B962" s="39">
        <v>95.7</v>
      </c>
      <c r="C962" s="38">
        <v>307.77999999999997</v>
      </c>
      <c r="D962" s="40">
        <v>1389.3</v>
      </c>
      <c r="E962" s="41" t="s">
        <v>71</v>
      </c>
      <c r="M962" s="39">
        <v>95.7</v>
      </c>
      <c r="N962" s="38">
        <v>307.77999999999997</v>
      </c>
      <c r="O962" s="40">
        <v>1389.3</v>
      </c>
    </row>
    <row r="963" spans="2:15" x14ac:dyDescent="0.3">
      <c r="B963" s="39">
        <v>95.8</v>
      </c>
      <c r="C963" s="38">
        <v>307.86</v>
      </c>
      <c r="D963" s="40">
        <v>1389.8</v>
      </c>
      <c r="E963" s="41" t="s">
        <v>71</v>
      </c>
      <c r="M963" s="39">
        <v>95.8</v>
      </c>
      <c r="N963" s="38">
        <v>307.86</v>
      </c>
      <c r="O963" s="40">
        <v>1389.8</v>
      </c>
    </row>
    <row r="964" spans="2:15" x14ac:dyDescent="0.3">
      <c r="B964" s="39">
        <v>95.9</v>
      </c>
      <c r="C964" s="38">
        <v>307.93</v>
      </c>
      <c r="D964" s="40">
        <v>1390.2</v>
      </c>
      <c r="E964" s="41" t="s">
        <v>71</v>
      </c>
      <c r="M964" s="39">
        <v>95.9</v>
      </c>
      <c r="N964" s="38">
        <v>307.93</v>
      </c>
      <c r="O964" s="40">
        <v>1390.2</v>
      </c>
    </row>
    <row r="965" spans="2:15" x14ac:dyDescent="0.3">
      <c r="B965" s="39">
        <v>96</v>
      </c>
      <c r="C965" s="38">
        <v>308.01</v>
      </c>
      <c r="D965" s="40">
        <v>1390.6</v>
      </c>
      <c r="E965" s="41" t="s">
        <v>71</v>
      </c>
      <c r="M965" s="39">
        <v>96</v>
      </c>
      <c r="N965" s="38">
        <v>308.01</v>
      </c>
      <c r="O965" s="40">
        <v>1390.6</v>
      </c>
    </row>
    <row r="966" spans="2:15" x14ac:dyDescent="0.3">
      <c r="B966" s="39">
        <v>96.1</v>
      </c>
      <c r="C966" s="38">
        <v>308.08999999999997</v>
      </c>
      <c r="D966" s="40">
        <v>1391.1</v>
      </c>
      <c r="E966" s="41" t="s">
        <v>71</v>
      </c>
      <c r="M966" s="39">
        <v>96.1</v>
      </c>
      <c r="N966" s="38">
        <v>308.08999999999997</v>
      </c>
      <c r="O966" s="40">
        <v>1391.1</v>
      </c>
    </row>
    <row r="967" spans="2:15" x14ac:dyDescent="0.3">
      <c r="B967" s="39">
        <v>96.2</v>
      </c>
      <c r="C967" s="38">
        <v>308.16000000000003</v>
      </c>
      <c r="D967" s="40">
        <v>1391.5</v>
      </c>
      <c r="E967" s="41" t="s">
        <v>71</v>
      </c>
      <c r="M967" s="39">
        <v>96.2</v>
      </c>
      <c r="N967" s="38">
        <v>308.16000000000003</v>
      </c>
      <c r="O967" s="40">
        <v>1391.5</v>
      </c>
    </row>
    <row r="968" spans="2:15" x14ac:dyDescent="0.3">
      <c r="B968" s="39">
        <v>96.3</v>
      </c>
      <c r="C968" s="38">
        <v>308.24</v>
      </c>
      <c r="D968" s="40">
        <v>1392</v>
      </c>
      <c r="E968" s="41" t="s">
        <v>71</v>
      </c>
      <c r="M968" s="39">
        <v>96.3</v>
      </c>
      <c r="N968" s="38">
        <v>308.24</v>
      </c>
      <c r="O968" s="40">
        <v>1392</v>
      </c>
    </row>
    <row r="969" spans="2:15" x14ac:dyDescent="0.3">
      <c r="B969" s="39">
        <v>96.4</v>
      </c>
      <c r="C969" s="38">
        <v>308.31</v>
      </c>
      <c r="D969" s="40">
        <v>1392.4</v>
      </c>
      <c r="E969" s="41" t="s">
        <v>71</v>
      </c>
      <c r="M969" s="39">
        <v>96.4</v>
      </c>
      <c r="N969" s="38">
        <v>308.31</v>
      </c>
      <c r="O969" s="40">
        <v>1392.4</v>
      </c>
    </row>
    <row r="970" spans="2:15" x14ac:dyDescent="0.3">
      <c r="B970" s="39">
        <v>96.5</v>
      </c>
      <c r="C970" s="38">
        <v>308.39</v>
      </c>
      <c r="D970" s="40">
        <v>1392.8</v>
      </c>
      <c r="E970" s="41" t="s">
        <v>71</v>
      </c>
      <c r="M970" s="39">
        <v>96.5</v>
      </c>
      <c r="N970" s="38">
        <v>308.39</v>
      </c>
      <c r="O970" s="40">
        <v>1392.8</v>
      </c>
    </row>
    <row r="971" spans="2:15" x14ac:dyDescent="0.3">
      <c r="B971" s="39">
        <v>96.6</v>
      </c>
      <c r="C971" s="38">
        <v>308.45999999999998</v>
      </c>
      <c r="D971" s="40">
        <v>1393.3</v>
      </c>
      <c r="E971" s="41" t="s">
        <v>71</v>
      </c>
      <c r="M971" s="39">
        <v>96.6</v>
      </c>
      <c r="N971" s="38">
        <v>308.45999999999998</v>
      </c>
      <c r="O971" s="40">
        <v>1393.3</v>
      </c>
    </row>
    <row r="972" spans="2:15" x14ac:dyDescent="0.3">
      <c r="B972" s="39">
        <v>96.7</v>
      </c>
      <c r="C972" s="38">
        <v>308.54000000000002</v>
      </c>
      <c r="D972" s="40">
        <v>1393.7</v>
      </c>
      <c r="E972" s="41" t="s">
        <v>71</v>
      </c>
      <c r="M972" s="39">
        <v>96.7</v>
      </c>
      <c r="N972" s="38">
        <v>308.54000000000002</v>
      </c>
      <c r="O972" s="40">
        <v>1393.7</v>
      </c>
    </row>
    <row r="973" spans="2:15" x14ac:dyDescent="0.3">
      <c r="B973" s="39">
        <v>96.8</v>
      </c>
      <c r="C973" s="38">
        <v>308.62</v>
      </c>
      <c r="D973" s="40">
        <v>1394.1</v>
      </c>
      <c r="E973" s="41" t="s">
        <v>71</v>
      </c>
      <c r="M973" s="39">
        <v>96.8</v>
      </c>
      <c r="N973" s="38">
        <v>308.62</v>
      </c>
      <c r="O973" s="40">
        <v>1394.1</v>
      </c>
    </row>
    <row r="974" spans="2:15" x14ac:dyDescent="0.3">
      <c r="B974" s="39">
        <v>96.9</v>
      </c>
      <c r="C974" s="38">
        <v>308.69</v>
      </c>
      <c r="D974" s="40">
        <v>1394.6</v>
      </c>
      <c r="E974" s="41" t="s">
        <v>71</v>
      </c>
      <c r="M974" s="39">
        <v>96.9</v>
      </c>
      <c r="N974" s="38">
        <v>308.69</v>
      </c>
      <c r="O974" s="40">
        <v>1394.6</v>
      </c>
    </row>
    <row r="975" spans="2:15" x14ac:dyDescent="0.3">
      <c r="B975" s="39">
        <v>97</v>
      </c>
      <c r="C975" s="38">
        <v>308.77</v>
      </c>
      <c r="D975" s="40">
        <v>1395</v>
      </c>
      <c r="E975" s="41" t="s">
        <v>71</v>
      </c>
      <c r="M975" s="39">
        <v>97</v>
      </c>
      <c r="N975" s="38">
        <v>308.77</v>
      </c>
      <c r="O975" s="40">
        <v>1395</v>
      </c>
    </row>
    <row r="976" spans="2:15" x14ac:dyDescent="0.3">
      <c r="B976" s="39">
        <v>97.1</v>
      </c>
      <c r="C976" s="38">
        <v>308.83999999999997</v>
      </c>
      <c r="D976" s="40">
        <v>1395.5</v>
      </c>
      <c r="E976" s="41" t="s">
        <v>71</v>
      </c>
      <c r="M976" s="39">
        <v>97.1</v>
      </c>
      <c r="N976" s="38">
        <v>308.83999999999997</v>
      </c>
      <c r="O976" s="40">
        <v>1395.5</v>
      </c>
    </row>
    <row r="977" spans="2:15" x14ac:dyDescent="0.3">
      <c r="B977" s="39">
        <v>97.2</v>
      </c>
      <c r="C977" s="38">
        <v>308.92</v>
      </c>
      <c r="D977" s="40">
        <v>1395.9</v>
      </c>
      <c r="E977" s="41" t="s">
        <v>71</v>
      </c>
      <c r="M977" s="39">
        <v>97.2</v>
      </c>
      <c r="N977" s="38">
        <v>308.92</v>
      </c>
      <c r="O977" s="40">
        <v>1395.9</v>
      </c>
    </row>
    <row r="978" spans="2:15" x14ac:dyDescent="0.3">
      <c r="B978" s="39">
        <v>97.3</v>
      </c>
      <c r="C978" s="38">
        <v>308.99</v>
      </c>
      <c r="D978" s="40">
        <v>1396.3</v>
      </c>
      <c r="E978" s="41" t="s">
        <v>71</v>
      </c>
      <c r="M978" s="39">
        <v>97.3</v>
      </c>
      <c r="N978" s="38">
        <v>308.99</v>
      </c>
      <c r="O978" s="40">
        <v>1396.3</v>
      </c>
    </row>
    <row r="979" spans="2:15" x14ac:dyDescent="0.3">
      <c r="B979" s="39">
        <v>97.4</v>
      </c>
      <c r="C979" s="38">
        <v>309.07</v>
      </c>
      <c r="D979" s="40">
        <v>1396.8</v>
      </c>
      <c r="E979" s="41" t="s">
        <v>71</v>
      </c>
      <c r="M979" s="39">
        <v>97.4</v>
      </c>
      <c r="N979" s="38">
        <v>309.07</v>
      </c>
      <c r="O979" s="40">
        <v>1396.8</v>
      </c>
    </row>
    <row r="980" spans="2:15" x14ac:dyDescent="0.3">
      <c r="B980" s="39">
        <v>97.5</v>
      </c>
      <c r="C980" s="38">
        <v>309.14</v>
      </c>
      <c r="D980" s="40">
        <v>1397.2</v>
      </c>
      <c r="E980" s="41" t="s">
        <v>71</v>
      </c>
      <c r="M980" s="39">
        <v>97.5</v>
      </c>
      <c r="N980" s="38">
        <v>309.14</v>
      </c>
      <c r="O980" s="40">
        <v>1397.2</v>
      </c>
    </row>
    <row r="981" spans="2:15" x14ac:dyDescent="0.3">
      <c r="B981" s="39">
        <v>97.6</v>
      </c>
      <c r="C981" s="38">
        <v>309.22000000000003</v>
      </c>
      <c r="D981" s="40">
        <v>1397.6</v>
      </c>
      <c r="E981" s="41" t="s">
        <v>71</v>
      </c>
      <c r="M981" s="39">
        <v>97.6</v>
      </c>
      <c r="N981" s="38">
        <v>309.22000000000003</v>
      </c>
      <c r="O981" s="40">
        <v>1397.6</v>
      </c>
    </row>
    <row r="982" spans="2:15" x14ac:dyDescent="0.3">
      <c r="B982" s="39">
        <v>97.7</v>
      </c>
      <c r="C982" s="38">
        <v>309.29000000000002</v>
      </c>
      <c r="D982" s="40">
        <v>1398.1</v>
      </c>
      <c r="E982" s="41" t="s">
        <v>71</v>
      </c>
      <c r="M982" s="39">
        <v>97.7</v>
      </c>
      <c r="N982" s="38">
        <v>309.29000000000002</v>
      </c>
      <c r="O982" s="40">
        <v>1398.1</v>
      </c>
    </row>
    <row r="983" spans="2:15" x14ac:dyDescent="0.3">
      <c r="B983" s="39">
        <v>97.8</v>
      </c>
      <c r="C983" s="38">
        <v>309.37</v>
      </c>
      <c r="D983" s="40">
        <v>1398.5</v>
      </c>
      <c r="E983" s="41" t="s">
        <v>71</v>
      </c>
      <c r="M983" s="39">
        <v>97.8</v>
      </c>
      <c r="N983" s="38">
        <v>309.37</v>
      </c>
      <c r="O983" s="40">
        <v>1398.5</v>
      </c>
    </row>
    <row r="984" spans="2:15" x14ac:dyDescent="0.3">
      <c r="B984" s="39">
        <v>97.9</v>
      </c>
      <c r="C984" s="38">
        <v>309.44</v>
      </c>
      <c r="D984" s="40">
        <v>1399</v>
      </c>
      <c r="E984" s="41" t="s">
        <v>71</v>
      </c>
      <c r="M984" s="39">
        <v>97.9</v>
      </c>
      <c r="N984" s="38">
        <v>309.44</v>
      </c>
      <c r="O984" s="40">
        <v>1399</v>
      </c>
    </row>
    <row r="985" spans="2:15" x14ac:dyDescent="0.3">
      <c r="B985" s="39">
        <v>98</v>
      </c>
      <c r="C985" s="38">
        <v>309.52</v>
      </c>
      <c r="D985" s="40">
        <v>1399.4</v>
      </c>
      <c r="E985" s="41" t="s">
        <v>71</v>
      </c>
      <c r="M985" s="39">
        <v>98</v>
      </c>
      <c r="N985" s="38">
        <v>309.52</v>
      </c>
      <c r="O985" s="40">
        <v>1399.4</v>
      </c>
    </row>
    <row r="986" spans="2:15" x14ac:dyDescent="0.3">
      <c r="B986" s="39">
        <v>98.1</v>
      </c>
      <c r="C986" s="38">
        <v>309.58999999999997</v>
      </c>
      <c r="D986" s="40">
        <v>1399.8</v>
      </c>
      <c r="E986" s="41" t="s">
        <v>71</v>
      </c>
      <c r="M986" s="39">
        <v>98.1</v>
      </c>
      <c r="N986" s="38">
        <v>309.58999999999997</v>
      </c>
      <c r="O986" s="40">
        <v>1399.8</v>
      </c>
    </row>
    <row r="987" spans="2:15" x14ac:dyDescent="0.3">
      <c r="B987" s="39">
        <v>98.2</v>
      </c>
      <c r="C987" s="38">
        <v>309.66000000000003</v>
      </c>
      <c r="D987" s="40">
        <v>1400.3</v>
      </c>
      <c r="E987" s="41" t="s">
        <v>71</v>
      </c>
      <c r="M987" s="39">
        <v>98.2</v>
      </c>
      <c r="N987" s="38">
        <v>309.66000000000003</v>
      </c>
      <c r="O987" s="40">
        <v>1400.3</v>
      </c>
    </row>
    <row r="988" spans="2:15" x14ac:dyDescent="0.3">
      <c r="B988" s="39">
        <v>98.3</v>
      </c>
      <c r="C988" s="38">
        <v>309.74</v>
      </c>
      <c r="D988" s="40">
        <v>1400.7</v>
      </c>
      <c r="E988" s="41" t="s">
        <v>71</v>
      </c>
      <c r="M988" s="39">
        <v>98.3</v>
      </c>
      <c r="N988" s="38">
        <v>309.74</v>
      </c>
      <c r="O988" s="40">
        <v>1400.7</v>
      </c>
    </row>
    <row r="989" spans="2:15" x14ac:dyDescent="0.3">
      <c r="B989" s="39">
        <v>98.4</v>
      </c>
      <c r="C989" s="38">
        <v>309.81</v>
      </c>
      <c r="D989" s="40">
        <v>1401.1</v>
      </c>
      <c r="E989" s="41" t="s">
        <v>71</v>
      </c>
      <c r="M989" s="39">
        <v>98.4</v>
      </c>
      <c r="N989" s="38">
        <v>309.81</v>
      </c>
      <c r="O989" s="40">
        <v>1401.1</v>
      </c>
    </row>
    <row r="990" spans="2:15" x14ac:dyDescent="0.3">
      <c r="B990" s="39">
        <v>98.5</v>
      </c>
      <c r="C990" s="38">
        <v>309.89</v>
      </c>
      <c r="D990" s="40">
        <v>1401.6</v>
      </c>
      <c r="E990" s="41" t="s">
        <v>71</v>
      </c>
      <c r="M990" s="39">
        <v>98.5</v>
      </c>
      <c r="N990" s="38">
        <v>309.89</v>
      </c>
      <c r="O990" s="40">
        <v>1401.6</v>
      </c>
    </row>
    <row r="991" spans="2:15" x14ac:dyDescent="0.3">
      <c r="B991" s="39">
        <v>98.6</v>
      </c>
      <c r="C991" s="38">
        <v>309.95999999999998</v>
      </c>
      <c r="D991" s="40">
        <v>1402</v>
      </c>
      <c r="E991" s="41" t="s">
        <v>71</v>
      </c>
      <c r="M991" s="39">
        <v>98.6</v>
      </c>
      <c r="N991" s="38">
        <v>309.95999999999998</v>
      </c>
      <c r="O991" s="40">
        <v>1402</v>
      </c>
    </row>
    <row r="992" spans="2:15" x14ac:dyDescent="0.3">
      <c r="B992" s="39">
        <v>98.7</v>
      </c>
      <c r="C992" s="38">
        <v>310.04000000000002</v>
      </c>
      <c r="D992" s="40">
        <v>1402.4</v>
      </c>
      <c r="E992" s="41" t="s">
        <v>71</v>
      </c>
      <c r="M992" s="39">
        <v>98.7</v>
      </c>
      <c r="N992" s="38">
        <v>310.04000000000002</v>
      </c>
      <c r="O992" s="40">
        <v>1402.4</v>
      </c>
    </row>
    <row r="993" spans="2:15" x14ac:dyDescent="0.3">
      <c r="B993" s="39">
        <v>98.8</v>
      </c>
      <c r="C993" s="38">
        <v>310.11</v>
      </c>
      <c r="D993" s="40">
        <v>1402.9</v>
      </c>
      <c r="E993" s="41" t="s">
        <v>71</v>
      </c>
      <c r="M993" s="39">
        <v>98.8</v>
      </c>
      <c r="N993" s="38">
        <v>310.11</v>
      </c>
      <c r="O993" s="40">
        <v>1402.9</v>
      </c>
    </row>
    <row r="994" spans="2:15" x14ac:dyDescent="0.3">
      <c r="B994" s="39">
        <v>98.9</v>
      </c>
      <c r="C994" s="38">
        <v>310.19</v>
      </c>
      <c r="D994" s="40">
        <v>1403.3</v>
      </c>
      <c r="E994" s="41" t="s">
        <v>71</v>
      </c>
      <c r="M994" s="39">
        <v>98.9</v>
      </c>
      <c r="N994" s="38">
        <v>310.19</v>
      </c>
      <c r="O994" s="40">
        <v>1403.3</v>
      </c>
    </row>
    <row r="995" spans="2:15" x14ac:dyDescent="0.3">
      <c r="B995" s="39">
        <v>99</v>
      </c>
      <c r="C995" s="38">
        <v>310.26</v>
      </c>
      <c r="D995" s="40">
        <v>1403.7</v>
      </c>
      <c r="E995" s="41" t="s">
        <v>71</v>
      </c>
      <c r="M995" s="39">
        <v>99</v>
      </c>
      <c r="N995" s="38">
        <v>310.26</v>
      </c>
      <c r="O995" s="40">
        <v>1403.7</v>
      </c>
    </row>
    <row r="996" spans="2:15" x14ac:dyDescent="0.3">
      <c r="B996" s="39">
        <v>99.1</v>
      </c>
      <c r="C996" s="38">
        <v>310.33</v>
      </c>
      <c r="D996" s="40">
        <v>1404.2</v>
      </c>
      <c r="E996" s="41" t="s">
        <v>71</v>
      </c>
      <c r="M996" s="39">
        <v>99.1</v>
      </c>
      <c r="N996" s="38">
        <v>310.33</v>
      </c>
      <c r="O996" s="40">
        <v>1404.2</v>
      </c>
    </row>
    <row r="997" spans="2:15" x14ac:dyDescent="0.3">
      <c r="B997" s="39">
        <v>99.2</v>
      </c>
      <c r="C997" s="38">
        <v>310.41000000000003</v>
      </c>
      <c r="D997" s="40">
        <v>1404.6</v>
      </c>
      <c r="E997" s="41" t="s">
        <v>71</v>
      </c>
      <c r="M997" s="39">
        <v>99.2</v>
      </c>
      <c r="N997" s="38">
        <v>310.41000000000003</v>
      </c>
      <c r="O997" s="40">
        <v>1404.6</v>
      </c>
    </row>
    <row r="998" spans="2:15" x14ac:dyDescent="0.3">
      <c r="B998" s="39">
        <v>99.3</v>
      </c>
      <c r="C998" s="38">
        <v>310.48</v>
      </c>
      <c r="D998" s="40">
        <v>1405</v>
      </c>
      <c r="E998" s="41" t="s">
        <v>71</v>
      </c>
      <c r="M998" s="39">
        <v>99.3</v>
      </c>
      <c r="N998" s="38">
        <v>310.48</v>
      </c>
      <c r="O998" s="40">
        <v>1405</v>
      </c>
    </row>
    <row r="999" spans="2:15" x14ac:dyDescent="0.3">
      <c r="B999" s="39">
        <v>99.4</v>
      </c>
      <c r="C999" s="38">
        <v>310.56</v>
      </c>
      <c r="D999" s="40">
        <v>1405.5</v>
      </c>
      <c r="E999" s="41" t="s">
        <v>71</v>
      </c>
      <c r="M999" s="39">
        <v>99.4</v>
      </c>
      <c r="N999" s="38">
        <v>310.56</v>
      </c>
      <c r="O999" s="40">
        <v>1405.5</v>
      </c>
    </row>
    <row r="1000" spans="2:15" x14ac:dyDescent="0.3">
      <c r="B1000" s="39">
        <v>99.5</v>
      </c>
      <c r="C1000" s="38">
        <v>310.63</v>
      </c>
      <c r="D1000" s="40">
        <v>1405.9</v>
      </c>
      <c r="E1000" s="41" t="s">
        <v>71</v>
      </c>
      <c r="M1000" s="39">
        <v>99.5</v>
      </c>
      <c r="N1000" s="38">
        <v>310.63</v>
      </c>
      <c r="O1000" s="40">
        <v>1405.9</v>
      </c>
    </row>
    <row r="1001" spans="2:15" x14ac:dyDescent="0.3">
      <c r="B1001" s="39">
        <v>99.6</v>
      </c>
      <c r="C1001" s="38">
        <v>310.7</v>
      </c>
      <c r="D1001" s="40">
        <v>1406.3</v>
      </c>
      <c r="E1001" s="41" t="s">
        <v>71</v>
      </c>
      <c r="M1001" s="39">
        <v>99.6</v>
      </c>
      <c r="N1001" s="38">
        <v>310.7</v>
      </c>
      <c r="O1001" s="40">
        <v>1406.3</v>
      </c>
    </row>
    <row r="1002" spans="2:15" x14ac:dyDescent="0.3">
      <c r="B1002" s="39">
        <v>99.7</v>
      </c>
      <c r="C1002" s="38">
        <v>310.77999999999997</v>
      </c>
      <c r="D1002" s="40">
        <v>1406.8</v>
      </c>
      <c r="E1002" s="41" t="s">
        <v>71</v>
      </c>
      <c r="M1002" s="39">
        <v>99.7</v>
      </c>
      <c r="N1002" s="38">
        <v>310.77999999999997</v>
      </c>
      <c r="O1002" s="40">
        <v>1406.8</v>
      </c>
    </row>
    <row r="1003" spans="2:15" x14ac:dyDescent="0.3">
      <c r="B1003" s="39">
        <v>99.8</v>
      </c>
      <c r="C1003" s="38">
        <v>310.85000000000002</v>
      </c>
      <c r="D1003" s="40">
        <v>1407.2</v>
      </c>
      <c r="E1003" s="41" t="s">
        <v>71</v>
      </c>
      <c r="M1003" s="39">
        <v>99.8</v>
      </c>
      <c r="N1003" s="38">
        <v>310.85000000000002</v>
      </c>
      <c r="O1003" s="40">
        <v>1407.2</v>
      </c>
    </row>
    <row r="1004" spans="2:15" x14ac:dyDescent="0.3">
      <c r="B1004" s="39">
        <v>99.9</v>
      </c>
      <c r="C1004" s="38">
        <v>310.92</v>
      </c>
      <c r="D1004" s="40">
        <v>1407.6</v>
      </c>
      <c r="E1004" s="41" t="s">
        <v>71</v>
      </c>
      <c r="M1004" s="39">
        <v>99.9</v>
      </c>
      <c r="N1004" s="38">
        <v>310.92</v>
      </c>
      <c r="O1004" s="40">
        <v>1407.6</v>
      </c>
    </row>
    <row r="1005" spans="2:15" x14ac:dyDescent="0.3">
      <c r="B1005" s="39">
        <v>100</v>
      </c>
      <c r="C1005" s="38">
        <v>311</v>
      </c>
      <c r="D1005" s="40">
        <v>1408.1</v>
      </c>
      <c r="E1005" s="41" t="s">
        <v>71</v>
      </c>
      <c r="M1005" s="39">
        <v>100</v>
      </c>
      <c r="N1005" s="38">
        <v>311</v>
      </c>
      <c r="O1005" s="40">
        <v>1408.1</v>
      </c>
    </row>
  </sheetData>
  <mergeCells count="1">
    <mergeCell ref="G7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/>
  <dimension ref="A1:R398"/>
  <sheetViews>
    <sheetView topLeftCell="B1" workbookViewId="0">
      <pane ySplit="1" topLeftCell="A384" activePane="bottomLeft" state="frozen"/>
      <selection pane="bottomLeft" activeCell="Q13" sqref="Q13"/>
    </sheetView>
  </sheetViews>
  <sheetFormatPr defaultRowHeight="15" x14ac:dyDescent="0.25"/>
  <cols>
    <col min="1" max="1" width="9.140625" hidden="1" customWidth="1"/>
    <col min="2" max="4" width="12.5703125" style="14" customWidth="1"/>
    <col min="5" max="11" width="12.5703125" customWidth="1"/>
    <col min="12" max="12" width="50.7109375" hidden="1" customWidth="1"/>
    <col min="13" max="13" width="12.5703125" style="47" hidden="1" customWidth="1"/>
    <col min="14" max="14" width="12.5703125" hidden="1" customWidth="1"/>
    <col min="15" max="15" width="12.5703125" customWidth="1"/>
    <col min="16" max="16" width="23.140625" customWidth="1"/>
    <col min="17" max="17" width="21" customWidth="1"/>
    <col min="18" max="18" width="18.140625" customWidth="1"/>
    <col min="19" max="242" width="12.5703125" customWidth="1"/>
    <col min="243" max="243" width="9.140625" customWidth="1"/>
    <col min="244" max="244" width="10.28515625" customWidth="1"/>
    <col min="245" max="246" width="9.140625" customWidth="1"/>
    <col min="247" max="247" width="10.28515625" customWidth="1"/>
    <col min="248" max="248" width="2.140625" customWidth="1"/>
    <col min="249" max="249" width="11.5703125" customWidth="1"/>
    <col min="250" max="250" width="10.42578125" customWidth="1"/>
    <col min="251" max="251" width="10.28515625" customWidth="1"/>
    <col min="252" max="252" width="10.140625" customWidth="1"/>
    <col min="253" max="253" width="2" customWidth="1"/>
    <col min="254" max="254" width="10.7109375" customWidth="1"/>
    <col min="255" max="255" width="10.28515625" customWidth="1"/>
    <col min="256" max="256" width="10" customWidth="1"/>
    <col min="257" max="257" width="9.85546875" customWidth="1"/>
    <col min="258" max="498" width="12.5703125" customWidth="1"/>
    <col min="499" max="499" width="9.140625" customWidth="1"/>
    <col min="500" max="500" width="10.28515625" customWidth="1"/>
    <col min="501" max="502" width="9.140625" customWidth="1"/>
    <col min="503" max="503" width="10.28515625" customWidth="1"/>
    <col min="504" max="504" width="2.140625" customWidth="1"/>
    <col min="505" max="505" width="11.5703125" customWidth="1"/>
    <col min="506" max="506" width="10.42578125" customWidth="1"/>
    <col min="507" max="507" width="10.28515625" customWidth="1"/>
    <col min="508" max="508" width="10.140625" customWidth="1"/>
    <col min="509" max="509" width="2" customWidth="1"/>
    <col min="510" max="510" width="10.7109375" customWidth="1"/>
    <col min="511" max="511" width="10.28515625" customWidth="1"/>
    <col min="512" max="512" width="10" customWidth="1"/>
    <col min="513" max="513" width="9.85546875" customWidth="1"/>
    <col min="514" max="754" width="12.5703125" customWidth="1"/>
    <col min="755" max="755" width="9.140625" customWidth="1"/>
    <col min="756" max="756" width="10.28515625" customWidth="1"/>
    <col min="757" max="758" width="9.140625" customWidth="1"/>
    <col min="759" max="759" width="10.28515625" customWidth="1"/>
    <col min="760" max="760" width="2.140625" customWidth="1"/>
    <col min="761" max="761" width="11.5703125" customWidth="1"/>
    <col min="762" max="762" width="10.42578125" customWidth="1"/>
    <col min="763" max="763" width="10.28515625" customWidth="1"/>
    <col min="764" max="764" width="10.140625" customWidth="1"/>
    <col min="765" max="765" width="2" customWidth="1"/>
    <col min="766" max="766" width="10.7109375" customWidth="1"/>
    <col min="767" max="767" width="10.28515625" customWidth="1"/>
    <col min="768" max="768" width="10" customWidth="1"/>
    <col min="769" max="769" width="9.85546875" customWidth="1"/>
    <col min="770" max="1010" width="12.5703125" customWidth="1"/>
    <col min="1011" max="1011" width="9.140625" customWidth="1"/>
    <col min="1012" max="1012" width="10.28515625" customWidth="1"/>
    <col min="1013" max="1014" width="9.140625" customWidth="1"/>
    <col min="1015" max="1015" width="10.28515625" customWidth="1"/>
    <col min="1016" max="1016" width="2.140625" customWidth="1"/>
    <col min="1017" max="1017" width="11.5703125" customWidth="1"/>
    <col min="1018" max="1018" width="10.42578125" customWidth="1"/>
    <col min="1019" max="1019" width="10.28515625" customWidth="1"/>
    <col min="1020" max="1020" width="10.140625" customWidth="1"/>
    <col min="1021" max="1021" width="2" customWidth="1"/>
    <col min="1022" max="1022" width="10.7109375" customWidth="1"/>
    <col min="1023" max="1023" width="10.28515625" customWidth="1"/>
    <col min="1024" max="1024" width="10" customWidth="1"/>
    <col min="1025" max="1025" width="9.85546875" customWidth="1"/>
    <col min="1026" max="1266" width="12.5703125" customWidth="1"/>
    <col min="1267" max="1267" width="9.140625" customWidth="1"/>
    <col min="1268" max="1268" width="10.28515625" customWidth="1"/>
    <col min="1269" max="1270" width="9.140625" customWidth="1"/>
    <col min="1271" max="1271" width="10.28515625" customWidth="1"/>
    <col min="1272" max="1272" width="2.140625" customWidth="1"/>
    <col min="1273" max="1273" width="11.5703125" customWidth="1"/>
    <col min="1274" max="1274" width="10.42578125" customWidth="1"/>
    <col min="1275" max="1275" width="10.28515625" customWidth="1"/>
    <col min="1276" max="1276" width="10.140625" customWidth="1"/>
    <col min="1277" max="1277" width="2" customWidth="1"/>
    <col min="1278" max="1278" width="10.7109375" customWidth="1"/>
    <col min="1279" max="1279" width="10.28515625" customWidth="1"/>
    <col min="1280" max="1280" width="10" customWidth="1"/>
    <col min="1281" max="1281" width="9.85546875" customWidth="1"/>
    <col min="1282" max="1522" width="12.5703125" customWidth="1"/>
    <col min="1523" max="1523" width="9.140625" customWidth="1"/>
    <col min="1524" max="1524" width="10.28515625" customWidth="1"/>
    <col min="1525" max="1526" width="9.140625" customWidth="1"/>
    <col min="1527" max="1527" width="10.28515625" customWidth="1"/>
    <col min="1528" max="1528" width="2.140625" customWidth="1"/>
    <col min="1529" max="1529" width="11.5703125" customWidth="1"/>
    <col min="1530" max="1530" width="10.42578125" customWidth="1"/>
    <col min="1531" max="1531" width="10.28515625" customWidth="1"/>
    <col min="1532" max="1532" width="10.140625" customWidth="1"/>
    <col min="1533" max="1533" width="2" customWidth="1"/>
    <col min="1534" max="1534" width="10.7109375" customWidth="1"/>
    <col min="1535" max="1535" width="10.28515625" customWidth="1"/>
    <col min="1536" max="1536" width="10" customWidth="1"/>
    <col min="1537" max="1537" width="9.85546875" customWidth="1"/>
    <col min="1538" max="1778" width="12.5703125" customWidth="1"/>
    <col min="1779" max="1779" width="9.140625" customWidth="1"/>
    <col min="1780" max="1780" width="10.28515625" customWidth="1"/>
    <col min="1781" max="1782" width="9.140625" customWidth="1"/>
    <col min="1783" max="1783" width="10.28515625" customWidth="1"/>
    <col min="1784" max="1784" width="2.140625" customWidth="1"/>
    <col min="1785" max="1785" width="11.5703125" customWidth="1"/>
    <col min="1786" max="1786" width="10.42578125" customWidth="1"/>
    <col min="1787" max="1787" width="10.28515625" customWidth="1"/>
    <col min="1788" max="1788" width="10.140625" customWidth="1"/>
    <col min="1789" max="1789" width="2" customWidth="1"/>
    <col min="1790" max="1790" width="10.7109375" customWidth="1"/>
    <col min="1791" max="1791" width="10.28515625" customWidth="1"/>
    <col min="1792" max="1792" width="10" customWidth="1"/>
    <col min="1793" max="1793" width="9.85546875" customWidth="1"/>
    <col min="1794" max="2034" width="12.5703125" customWidth="1"/>
    <col min="2035" max="2035" width="9.140625" customWidth="1"/>
    <col min="2036" max="2036" width="10.28515625" customWidth="1"/>
    <col min="2037" max="2038" width="9.140625" customWidth="1"/>
    <col min="2039" max="2039" width="10.28515625" customWidth="1"/>
    <col min="2040" max="2040" width="2.140625" customWidth="1"/>
    <col min="2041" max="2041" width="11.5703125" customWidth="1"/>
    <col min="2042" max="2042" width="10.42578125" customWidth="1"/>
    <col min="2043" max="2043" width="10.28515625" customWidth="1"/>
    <col min="2044" max="2044" width="10.140625" customWidth="1"/>
    <col min="2045" max="2045" width="2" customWidth="1"/>
    <col min="2046" max="2046" width="10.7109375" customWidth="1"/>
    <col min="2047" max="2047" width="10.28515625" customWidth="1"/>
    <col min="2048" max="2048" width="10" customWidth="1"/>
    <col min="2049" max="2049" width="9.85546875" customWidth="1"/>
    <col min="2050" max="2290" width="12.5703125" customWidth="1"/>
    <col min="2291" max="2291" width="9.140625" customWidth="1"/>
    <col min="2292" max="2292" width="10.28515625" customWidth="1"/>
    <col min="2293" max="2294" width="9.140625" customWidth="1"/>
    <col min="2295" max="2295" width="10.28515625" customWidth="1"/>
    <col min="2296" max="2296" width="2.140625" customWidth="1"/>
    <col min="2297" max="2297" width="11.5703125" customWidth="1"/>
    <col min="2298" max="2298" width="10.42578125" customWidth="1"/>
    <col min="2299" max="2299" width="10.28515625" customWidth="1"/>
    <col min="2300" max="2300" width="10.140625" customWidth="1"/>
    <col min="2301" max="2301" width="2" customWidth="1"/>
    <col min="2302" max="2302" width="10.7109375" customWidth="1"/>
    <col min="2303" max="2303" width="10.28515625" customWidth="1"/>
    <col min="2304" max="2304" width="10" customWidth="1"/>
    <col min="2305" max="2305" width="9.85546875" customWidth="1"/>
    <col min="2306" max="2546" width="12.5703125" customWidth="1"/>
    <col min="2547" max="2547" width="9.140625" customWidth="1"/>
    <col min="2548" max="2548" width="10.28515625" customWidth="1"/>
    <col min="2549" max="2550" width="9.140625" customWidth="1"/>
    <col min="2551" max="2551" width="10.28515625" customWidth="1"/>
    <col min="2552" max="2552" width="2.140625" customWidth="1"/>
    <col min="2553" max="2553" width="11.5703125" customWidth="1"/>
    <col min="2554" max="2554" width="10.42578125" customWidth="1"/>
    <col min="2555" max="2555" width="10.28515625" customWidth="1"/>
    <col min="2556" max="2556" width="10.140625" customWidth="1"/>
    <col min="2557" max="2557" width="2" customWidth="1"/>
    <col min="2558" max="2558" width="10.7109375" customWidth="1"/>
    <col min="2559" max="2559" width="10.28515625" customWidth="1"/>
    <col min="2560" max="2560" width="10" customWidth="1"/>
    <col min="2561" max="2561" width="9.85546875" customWidth="1"/>
    <col min="2562" max="2802" width="12.5703125" customWidth="1"/>
    <col min="2803" max="2803" width="9.140625" customWidth="1"/>
    <col min="2804" max="2804" width="10.28515625" customWidth="1"/>
    <col min="2805" max="2806" width="9.140625" customWidth="1"/>
    <col min="2807" max="2807" width="10.28515625" customWidth="1"/>
    <col min="2808" max="2808" width="2.140625" customWidth="1"/>
    <col min="2809" max="2809" width="11.5703125" customWidth="1"/>
    <col min="2810" max="2810" width="10.42578125" customWidth="1"/>
    <col min="2811" max="2811" width="10.28515625" customWidth="1"/>
    <col min="2812" max="2812" width="10.140625" customWidth="1"/>
    <col min="2813" max="2813" width="2" customWidth="1"/>
    <col min="2814" max="2814" width="10.7109375" customWidth="1"/>
    <col min="2815" max="2815" width="10.28515625" customWidth="1"/>
    <col min="2816" max="2816" width="10" customWidth="1"/>
    <col min="2817" max="2817" width="9.85546875" customWidth="1"/>
    <col min="2818" max="3058" width="12.5703125" customWidth="1"/>
    <col min="3059" max="3059" width="9.140625" customWidth="1"/>
    <col min="3060" max="3060" width="10.28515625" customWidth="1"/>
    <col min="3061" max="3062" width="9.140625" customWidth="1"/>
    <col min="3063" max="3063" width="10.28515625" customWidth="1"/>
    <col min="3064" max="3064" width="2.140625" customWidth="1"/>
    <col min="3065" max="3065" width="11.5703125" customWidth="1"/>
    <col min="3066" max="3066" width="10.42578125" customWidth="1"/>
    <col min="3067" max="3067" width="10.28515625" customWidth="1"/>
    <col min="3068" max="3068" width="10.140625" customWidth="1"/>
    <col min="3069" max="3069" width="2" customWidth="1"/>
    <col min="3070" max="3070" width="10.7109375" customWidth="1"/>
    <col min="3071" max="3071" width="10.28515625" customWidth="1"/>
    <col min="3072" max="3072" width="10" customWidth="1"/>
    <col min="3073" max="3073" width="9.85546875" customWidth="1"/>
    <col min="3074" max="3314" width="12.5703125" customWidth="1"/>
    <col min="3315" max="3315" width="9.140625" customWidth="1"/>
    <col min="3316" max="3316" width="10.28515625" customWidth="1"/>
    <col min="3317" max="3318" width="9.140625" customWidth="1"/>
    <col min="3319" max="3319" width="10.28515625" customWidth="1"/>
    <col min="3320" max="3320" width="2.140625" customWidth="1"/>
    <col min="3321" max="3321" width="11.5703125" customWidth="1"/>
    <col min="3322" max="3322" width="10.42578125" customWidth="1"/>
    <col min="3323" max="3323" width="10.28515625" customWidth="1"/>
    <col min="3324" max="3324" width="10.140625" customWidth="1"/>
    <col min="3325" max="3325" width="2" customWidth="1"/>
    <col min="3326" max="3326" width="10.7109375" customWidth="1"/>
    <col min="3327" max="3327" width="10.28515625" customWidth="1"/>
    <col min="3328" max="3328" width="10" customWidth="1"/>
    <col min="3329" max="3329" width="9.85546875" customWidth="1"/>
    <col min="3330" max="3570" width="12.5703125" customWidth="1"/>
    <col min="3571" max="3571" width="9.140625" customWidth="1"/>
    <col min="3572" max="3572" width="10.28515625" customWidth="1"/>
    <col min="3573" max="3574" width="9.140625" customWidth="1"/>
    <col min="3575" max="3575" width="10.28515625" customWidth="1"/>
    <col min="3576" max="3576" width="2.140625" customWidth="1"/>
    <col min="3577" max="3577" width="11.5703125" customWidth="1"/>
    <col min="3578" max="3578" width="10.42578125" customWidth="1"/>
    <col min="3579" max="3579" width="10.28515625" customWidth="1"/>
    <col min="3580" max="3580" width="10.140625" customWidth="1"/>
    <col min="3581" max="3581" width="2" customWidth="1"/>
    <col min="3582" max="3582" width="10.7109375" customWidth="1"/>
    <col min="3583" max="3583" width="10.28515625" customWidth="1"/>
    <col min="3584" max="3584" width="10" customWidth="1"/>
    <col min="3585" max="3585" width="9.85546875" customWidth="1"/>
    <col min="3586" max="3826" width="12.5703125" customWidth="1"/>
    <col min="3827" max="3827" width="9.140625" customWidth="1"/>
    <col min="3828" max="3828" width="10.28515625" customWidth="1"/>
    <col min="3829" max="3830" width="9.140625" customWidth="1"/>
    <col min="3831" max="3831" width="10.28515625" customWidth="1"/>
    <col min="3832" max="3832" width="2.140625" customWidth="1"/>
    <col min="3833" max="3833" width="11.5703125" customWidth="1"/>
    <col min="3834" max="3834" width="10.42578125" customWidth="1"/>
    <col min="3835" max="3835" width="10.28515625" customWidth="1"/>
    <col min="3836" max="3836" width="10.140625" customWidth="1"/>
    <col min="3837" max="3837" width="2" customWidth="1"/>
    <col min="3838" max="3838" width="10.7109375" customWidth="1"/>
    <col min="3839" max="3839" width="10.28515625" customWidth="1"/>
    <col min="3840" max="3840" width="10" customWidth="1"/>
    <col min="3841" max="3841" width="9.85546875" customWidth="1"/>
    <col min="3842" max="4082" width="12.5703125" customWidth="1"/>
    <col min="4083" max="4083" width="9.140625" customWidth="1"/>
    <col min="4084" max="4084" width="10.28515625" customWidth="1"/>
    <col min="4085" max="4086" width="9.140625" customWidth="1"/>
    <col min="4087" max="4087" width="10.28515625" customWidth="1"/>
    <col min="4088" max="4088" width="2.140625" customWidth="1"/>
    <col min="4089" max="4089" width="11.5703125" customWidth="1"/>
    <col min="4090" max="4090" width="10.42578125" customWidth="1"/>
    <col min="4091" max="4091" width="10.28515625" customWidth="1"/>
    <col min="4092" max="4092" width="10.140625" customWidth="1"/>
    <col min="4093" max="4093" width="2" customWidth="1"/>
    <col min="4094" max="4094" width="10.7109375" customWidth="1"/>
    <col min="4095" max="4095" width="10.28515625" customWidth="1"/>
    <col min="4096" max="4096" width="10" customWidth="1"/>
    <col min="4097" max="4097" width="9.85546875" customWidth="1"/>
    <col min="4098" max="4338" width="12.5703125" customWidth="1"/>
    <col min="4339" max="4339" width="9.140625" customWidth="1"/>
    <col min="4340" max="4340" width="10.28515625" customWidth="1"/>
    <col min="4341" max="4342" width="9.140625" customWidth="1"/>
    <col min="4343" max="4343" width="10.28515625" customWidth="1"/>
    <col min="4344" max="4344" width="2.140625" customWidth="1"/>
    <col min="4345" max="4345" width="11.5703125" customWidth="1"/>
    <col min="4346" max="4346" width="10.42578125" customWidth="1"/>
    <col min="4347" max="4347" width="10.28515625" customWidth="1"/>
    <col min="4348" max="4348" width="10.140625" customWidth="1"/>
    <col min="4349" max="4349" width="2" customWidth="1"/>
    <col min="4350" max="4350" width="10.7109375" customWidth="1"/>
    <col min="4351" max="4351" width="10.28515625" customWidth="1"/>
    <col min="4352" max="4352" width="10" customWidth="1"/>
    <col min="4353" max="4353" width="9.85546875" customWidth="1"/>
    <col min="4354" max="4594" width="12.5703125" customWidth="1"/>
    <col min="4595" max="4595" width="9.140625" customWidth="1"/>
    <col min="4596" max="4596" width="10.28515625" customWidth="1"/>
    <col min="4597" max="4598" width="9.140625" customWidth="1"/>
    <col min="4599" max="4599" width="10.28515625" customWidth="1"/>
    <col min="4600" max="4600" width="2.140625" customWidth="1"/>
    <col min="4601" max="4601" width="11.5703125" customWidth="1"/>
    <col min="4602" max="4602" width="10.42578125" customWidth="1"/>
    <col min="4603" max="4603" width="10.28515625" customWidth="1"/>
    <col min="4604" max="4604" width="10.140625" customWidth="1"/>
    <col min="4605" max="4605" width="2" customWidth="1"/>
    <col min="4606" max="4606" width="10.7109375" customWidth="1"/>
    <col min="4607" max="4607" width="10.28515625" customWidth="1"/>
    <col min="4608" max="4608" width="10" customWidth="1"/>
    <col min="4609" max="4609" width="9.85546875" customWidth="1"/>
    <col min="4610" max="4850" width="12.5703125" customWidth="1"/>
    <col min="4851" max="4851" width="9.140625" customWidth="1"/>
    <col min="4852" max="4852" width="10.28515625" customWidth="1"/>
    <col min="4853" max="4854" width="9.140625" customWidth="1"/>
    <col min="4855" max="4855" width="10.28515625" customWidth="1"/>
    <col min="4856" max="4856" width="2.140625" customWidth="1"/>
    <col min="4857" max="4857" width="11.5703125" customWidth="1"/>
    <col min="4858" max="4858" width="10.42578125" customWidth="1"/>
    <col min="4859" max="4859" width="10.28515625" customWidth="1"/>
    <col min="4860" max="4860" width="10.140625" customWidth="1"/>
    <col min="4861" max="4861" width="2" customWidth="1"/>
    <col min="4862" max="4862" width="10.7109375" customWidth="1"/>
    <col min="4863" max="4863" width="10.28515625" customWidth="1"/>
    <col min="4864" max="4864" width="10" customWidth="1"/>
    <col min="4865" max="4865" width="9.85546875" customWidth="1"/>
    <col min="4866" max="5106" width="12.5703125" customWidth="1"/>
    <col min="5107" max="5107" width="9.140625" customWidth="1"/>
    <col min="5108" max="5108" width="10.28515625" customWidth="1"/>
    <col min="5109" max="5110" width="9.140625" customWidth="1"/>
    <col min="5111" max="5111" width="10.28515625" customWidth="1"/>
    <col min="5112" max="5112" width="2.140625" customWidth="1"/>
    <col min="5113" max="5113" width="11.5703125" customWidth="1"/>
    <col min="5114" max="5114" width="10.42578125" customWidth="1"/>
    <col min="5115" max="5115" width="10.28515625" customWidth="1"/>
    <col min="5116" max="5116" width="10.140625" customWidth="1"/>
    <col min="5117" max="5117" width="2" customWidth="1"/>
    <col min="5118" max="5118" width="10.7109375" customWidth="1"/>
    <col min="5119" max="5119" width="10.28515625" customWidth="1"/>
    <col min="5120" max="5120" width="10" customWidth="1"/>
    <col min="5121" max="5121" width="9.85546875" customWidth="1"/>
    <col min="5122" max="5362" width="12.5703125" customWidth="1"/>
    <col min="5363" max="5363" width="9.140625" customWidth="1"/>
    <col min="5364" max="5364" width="10.28515625" customWidth="1"/>
    <col min="5365" max="5366" width="9.140625" customWidth="1"/>
    <col min="5367" max="5367" width="10.28515625" customWidth="1"/>
    <col min="5368" max="5368" width="2.140625" customWidth="1"/>
    <col min="5369" max="5369" width="11.5703125" customWidth="1"/>
    <col min="5370" max="5370" width="10.42578125" customWidth="1"/>
    <col min="5371" max="5371" width="10.28515625" customWidth="1"/>
    <col min="5372" max="5372" width="10.140625" customWidth="1"/>
    <col min="5373" max="5373" width="2" customWidth="1"/>
    <col min="5374" max="5374" width="10.7109375" customWidth="1"/>
    <col min="5375" max="5375" width="10.28515625" customWidth="1"/>
    <col min="5376" max="5376" width="10" customWidth="1"/>
    <col min="5377" max="5377" width="9.85546875" customWidth="1"/>
    <col min="5378" max="5618" width="12.5703125" customWidth="1"/>
    <col min="5619" max="5619" width="9.140625" customWidth="1"/>
    <col min="5620" max="5620" width="10.28515625" customWidth="1"/>
    <col min="5621" max="5622" width="9.140625" customWidth="1"/>
    <col min="5623" max="5623" width="10.28515625" customWidth="1"/>
    <col min="5624" max="5624" width="2.140625" customWidth="1"/>
    <col min="5625" max="5625" width="11.5703125" customWidth="1"/>
    <col min="5626" max="5626" width="10.42578125" customWidth="1"/>
    <col min="5627" max="5627" width="10.28515625" customWidth="1"/>
    <col min="5628" max="5628" width="10.140625" customWidth="1"/>
    <col min="5629" max="5629" width="2" customWidth="1"/>
    <col min="5630" max="5630" width="10.7109375" customWidth="1"/>
    <col min="5631" max="5631" width="10.28515625" customWidth="1"/>
    <col min="5632" max="5632" width="10" customWidth="1"/>
    <col min="5633" max="5633" width="9.85546875" customWidth="1"/>
    <col min="5634" max="5874" width="12.5703125" customWidth="1"/>
    <col min="5875" max="5875" width="9.140625" customWidth="1"/>
    <col min="5876" max="5876" width="10.28515625" customWidth="1"/>
    <col min="5877" max="5878" width="9.140625" customWidth="1"/>
    <col min="5879" max="5879" width="10.28515625" customWidth="1"/>
    <col min="5880" max="5880" width="2.140625" customWidth="1"/>
    <col min="5881" max="5881" width="11.5703125" customWidth="1"/>
    <col min="5882" max="5882" width="10.42578125" customWidth="1"/>
    <col min="5883" max="5883" width="10.28515625" customWidth="1"/>
    <col min="5884" max="5884" width="10.140625" customWidth="1"/>
    <col min="5885" max="5885" width="2" customWidth="1"/>
    <col min="5886" max="5886" width="10.7109375" customWidth="1"/>
    <col min="5887" max="5887" width="10.28515625" customWidth="1"/>
    <col min="5888" max="5888" width="10" customWidth="1"/>
    <col min="5889" max="5889" width="9.85546875" customWidth="1"/>
    <col min="5890" max="6130" width="12.5703125" customWidth="1"/>
    <col min="6131" max="6131" width="9.140625" customWidth="1"/>
    <col min="6132" max="6132" width="10.28515625" customWidth="1"/>
    <col min="6133" max="6134" width="9.140625" customWidth="1"/>
    <col min="6135" max="6135" width="10.28515625" customWidth="1"/>
    <col min="6136" max="6136" width="2.140625" customWidth="1"/>
    <col min="6137" max="6137" width="11.5703125" customWidth="1"/>
    <col min="6138" max="6138" width="10.42578125" customWidth="1"/>
    <col min="6139" max="6139" width="10.28515625" customWidth="1"/>
    <col min="6140" max="6140" width="10.140625" customWidth="1"/>
    <col min="6141" max="6141" width="2" customWidth="1"/>
    <col min="6142" max="6142" width="10.7109375" customWidth="1"/>
    <col min="6143" max="6143" width="10.28515625" customWidth="1"/>
    <col min="6144" max="6144" width="10" customWidth="1"/>
    <col min="6145" max="6145" width="9.85546875" customWidth="1"/>
    <col min="6146" max="6386" width="12.5703125" customWidth="1"/>
    <col min="6387" max="6387" width="9.140625" customWidth="1"/>
    <col min="6388" max="6388" width="10.28515625" customWidth="1"/>
    <col min="6389" max="6390" width="9.140625" customWidth="1"/>
    <col min="6391" max="6391" width="10.28515625" customWidth="1"/>
    <col min="6392" max="6392" width="2.140625" customWidth="1"/>
    <col min="6393" max="6393" width="11.5703125" customWidth="1"/>
    <col min="6394" max="6394" width="10.42578125" customWidth="1"/>
    <col min="6395" max="6395" width="10.28515625" customWidth="1"/>
    <col min="6396" max="6396" width="10.140625" customWidth="1"/>
    <col min="6397" max="6397" width="2" customWidth="1"/>
    <col min="6398" max="6398" width="10.7109375" customWidth="1"/>
    <col min="6399" max="6399" width="10.28515625" customWidth="1"/>
    <col min="6400" max="6400" width="10" customWidth="1"/>
    <col min="6401" max="6401" width="9.85546875" customWidth="1"/>
    <col min="6402" max="6642" width="12.5703125" customWidth="1"/>
    <col min="6643" max="6643" width="9.140625" customWidth="1"/>
    <col min="6644" max="6644" width="10.28515625" customWidth="1"/>
    <col min="6645" max="6646" width="9.140625" customWidth="1"/>
    <col min="6647" max="6647" width="10.28515625" customWidth="1"/>
    <col min="6648" max="6648" width="2.140625" customWidth="1"/>
    <col min="6649" max="6649" width="11.5703125" customWidth="1"/>
    <col min="6650" max="6650" width="10.42578125" customWidth="1"/>
    <col min="6651" max="6651" width="10.28515625" customWidth="1"/>
    <col min="6652" max="6652" width="10.140625" customWidth="1"/>
    <col min="6653" max="6653" width="2" customWidth="1"/>
    <col min="6654" max="6654" width="10.7109375" customWidth="1"/>
    <col min="6655" max="6655" width="10.28515625" customWidth="1"/>
    <col min="6656" max="6656" width="10" customWidth="1"/>
    <col min="6657" max="6657" width="9.85546875" customWidth="1"/>
    <col min="6658" max="6898" width="12.5703125" customWidth="1"/>
    <col min="6899" max="6899" width="9.140625" customWidth="1"/>
    <col min="6900" max="6900" width="10.28515625" customWidth="1"/>
    <col min="6901" max="6902" width="9.140625" customWidth="1"/>
    <col min="6903" max="6903" width="10.28515625" customWidth="1"/>
    <col min="6904" max="6904" width="2.140625" customWidth="1"/>
    <col min="6905" max="6905" width="11.5703125" customWidth="1"/>
    <col min="6906" max="6906" width="10.42578125" customWidth="1"/>
    <col min="6907" max="6907" width="10.28515625" customWidth="1"/>
    <col min="6908" max="6908" width="10.140625" customWidth="1"/>
    <col min="6909" max="6909" width="2" customWidth="1"/>
    <col min="6910" max="6910" width="10.7109375" customWidth="1"/>
    <col min="6911" max="6911" width="10.28515625" customWidth="1"/>
    <col min="6912" max="6912" width="10" customWidth="1"/>
    <col min="6913" max="6913" width="9.85546875" customWidth="1"/>
    <col min="6914" max="7154" width="12.5703125" customWidth="1"/>
    <col min="7155" max="7155" width="9.140625" customWidth="1"/>
    <col min="7156" max="7156" width="10.28515625" customWidth="1"/>
    <col min="7157" max="7158" width="9.140625" customWidth="1"/>
    <col min="7159" max="7159" width="10.28515625" customWidth="1"/>
    <col min="7160" max="7160" width="2.140625" customWidth="1"/>
    <col min="7161" max="7161" width="11.5703125" customWidth="1"/>
    <col min="7162" max="7162" width="10.42578125" customWidth="1"/>
    <col min="7163" max="7163" width="10.28515625" customWidth="1"/>
    <col min="7164" max="7164" width="10.140625" customWidth="1"/>
    <col min="7165" max="7165" width="2" customWidth="1"/>
    <col min="7166" max="7166" width="10.7109375" customWidth="1"/>
    <col min="7167" max="7167" width="10.28515625" customWidth="1"/>
    <col min="7168" max="7168" width="10" customWidth="1"/>
    <col min="7169" max="7169" width="9.85546875" customWidth="1"/>
    <col min="7170" max="7410" width="12.5703125" customWidth="1"/>
    <col min="7411" max="7411" width="9.140625" customWidth="1"/>
    <col min="7412" max="7412" width="10.28515625" customWidth="1"/>
    <col min="7413" max="7414" width="9.140625" customWidth="1"/>
    <col min="7415" max="7415" width="10.28515625" customWidth="1"/>
    <col min="7416" max="7416" width="2.140625" customWidth="1"/>
    <col min="7417" max="7417" width="11.5703125" customWidth="1"/>
    <col min="7418" max="7418" width="10.42578125" customWidth="1"/>
    <col min="7419" max="7419" width="10.28515625" customWidth="1"/>
    <col min="7420" max="7420" width="10.140625" customWidth="1"/>
    <col min="7421" max="7421" width="2" customWidth="1"/>
    <col min="7422" max="7422" width="10.7109375" customWidth="1"/>
    <col min="7423" max="7423" width="10.28515625" customWidth="1"/>
    <col min="7424" max="7424" width="10" customWidth="1"/>
    <col min="7425" max="7425" width="9.85546875" customWidth="1"/>
    <col min="7426" max="7666" width="12.5703125" customWidth="1"/>
    <col min="7667" max="7667" width="9.140625" customWidth="1"/>
    <col min="7668" max="7668" width="10.28515625" customWidth="1"/>
    <col min="7669" max="7670" width="9.140625" customWidth="1"/>
    <col min="7671" max="7671" width="10.28515625" customWidth="1"/>
    <col min="7672" max="7672" width="2.140625" customWidth="1"/>
    <col min="7673" max="7673" width="11.5703125" customWidth="1"/>
    <col min="7674" max="7674" width="10.42578125" customWidth="1"/>
    <col min="7675" max="7675" width="10.28515625" customWidth="1"/>
    <col min="7676" max="7676" width="10.140625" customWidth="1"/>
    <col min="7677" max="7677" width="2" customWidth="1"/>
    <col min="7678" max="7678" width="10.7109375" customWidth="1"/>
    <col min="7679" max="7679" width="10.28515625" customWidth="1"/>
    <col min="7680" max="7680" width="10" customWidth="1"/>
    <col min="7681" max="7681" width="9.85546875" customWidth="1"/>
    <col min="7682" max="7922" width="12.5703125" customWidth="1"/>
    <col min="7923" max="7923" width="9.140625" customWidth="1"/>
    <col min="7924" max="7924" width="10.28515625" customWidth="1"/>
    <col min="7925" max="7926" width="9.140625" customWidth="1"/>
    <col min="7927" max="7927" width="10.28515625" customWidth="1"/>
    <col min="7928" max="7928" width="2.140625" customWidth="1"/>
    <col min="7929" max="7929" width="11.5703125" customWidth="1"/>
    <col min="7930" max="7930" width="10.42578125" customWidth="1"/>
    <col min="7931" max="7931" width="10.28515625" customWidth="1"/>
    <col min="7932" max="7932" width="10.140625" customWidth="1"/>
    <col min="7933" max="7933" width="2" customWidth="1"/>
    <col min="7934" max="7934" width="10.7109375" customWidth="1"/>
    <col min="7935" max="7935" width="10.28515625" customWidth="1"/>
    <col min="7936" max="7936" width="10" customWidth="1"/>
    <col min="7937" max="7937" width="9.85546875" customWidth="1"/>
    <col min="7938" max="8178" width="12.5703125" customWidth="1"/>
    <col min="8179" max="8179" width="9.140625" customWidth="1"/>
    <col min="8180" max="8180" width="10.28515625" customWidth="1"/>
    <col min="8181" max="8182" width="9.140625" customWidth="1"/>
    <col min="8183" max="8183" width="10.28515625" customWidth="1"/>
    <col min="8184" max="8184" width="2.140625" customWidth="1"/>
    <col min="8185" max="8185" width="11.5703125" customWidth="1"/>
    <col min="8186" max="8186" width="10.42578125" customWidth="1"/>
    <col min="8187" max="8187" width="10.28515625" customWidth="1"/>
    <col min="8188" max="8188" width="10.140625" customWidth="1"/>
    <col min="8189" max="8189" width="2" customWidth="1"/>
    <col min="8190" max="8190" width="10.7109375" customWidth="1"/>
    <col min="8191" max="8191" width="10.28515625" customWidth="1"/>
    <col min="8192" max="8192" width="10" customWidth="1"/>
    <col min="8193" max="8193" width="9.85546875" customWidth="1"/>
    <col min="8194" max="8434" width="12.5703125" customWidth="1"/>
    <col min="8435" max="8435" width="9.140625" customWidth="1"/>
    <col min="8436" max="8436" width="10.28515625" customWidth="1"/>
    <col min="8437" max="8438" width="9.140625" customWidth="1"/>
    <col min="8439" max="8439" width="10.28515625" customWidth="1"/>
    <col min="8440" max="8440" width="2.140625" customWidth="1"/>
    <col min="8441" max="8441" width="11.5703125" customWidth="1"/>
    <col min="8442" max="8442" width="10.42578125" customWidth="1"/>
    <col min="8443" max="8443" width="10.28515625" customWidth="1"/>
    <col min="8444" max="8444" width="10.140625" customWidth="1"/>
    <col min="8445" max="8445" width="2" customWidth="1"/>
    <col min="8446" max="8446" width="10.7109375" customWidth="1"/>
    <col min="8447" max="8447" width="10.28515625" customWidth="1"/>
    <col min="8448" max="8448" width="10" customWidth="1"/>
    <col min="8449" max="8449" width="9.85546875" customWidth="1"/>
    <col min="8450" max="8690" width="12.5703125" customWidth="1"/>
    <col min="8691" max="8691" width="9.140625" customWidth="1"/>
    <col min="8692" max="8692" width="10.28515625" customWidth="1"/>
    <col min="8693" max="8694" width="9.140625" customWidth="1"/>
    <col min="8695" max="8695" width="10.28515625" customWidth="1"/>
    <col min="8696" max="8696" width="2.140625" customWidth="1"/>
    <col min="8697" max="8697" width="11.5703125" customWidth="1"/>
    <col min="8698" max="8698" width="10.42578125" customWidth="1"/>
    <col min="8699" max="8699" width="10.28515625" customWidth="1"/>
    <col min="8700" max="8700" width="10.140625" customWidth="1"/>
    <col min="8701" max="8701" width="2" customWidth="1"/>
    <col min="8702" max="8702" width="10.7109375" customWidth="1"/>
    <col min="8703" max="8703" width="10.28515625" customWidth="1"/>
    <col min="8704" max="8704" width="10" customWidth="1"/>
    <col min="8705" max="8705" width="9.85546875" customWidth="1"/>
    <col min="8706" max="8946" width="12.5703125" customWidth="1"/>
    <col min="8947" max="8947" width="9.140625" customWidth="1"/>
    <col min="8948" max="8948" width="10.28515625" customWidth="1"/>
    <col min="8949" max="8950" width="9.140625" customWidth="1"/>
    <col min="8951" max="8951" width="10.28515625" customWidth="1"/>
    <col min="8952" max="8952" width="2.140625" customWidth="1"/>
    <col min="8953" max="8953" width="11.5703125" customWidth="1"/>
    <col min="8954" max="8954" width="10.42578125" customWidth="1"/>
    <col min="8955" max="8955" width="10.28515625" customWidth="1"/>
    <col min="8956" max="8956" width="10.140625" customWidth="1"/>
    <col min="8957" max="8957" width="2" customWidth="1"/>
    <col min="8958" max="8958" width="10.7109375" customWidth="1"/>
    <col min="8959" max="8959" width="10.28515625" customWidth="1"/>
    <col min="8960" max="8960" width="10" customWidth="1"/>
    <col min="8961" max="8961" width="9.85546875" customWidth="1"/>
    <col min="8962" max="9202" width="12.5703125" customWidth="1"/>
    <col min="9203" max="9203" width="9.140625" customWidth="1"/>
    <col min="9204" max="9204" width="10.28515625" customWidth="1"/>
    <col min="9205" max="9206" width="9.140625" customWidth="1"/>
    <col min="9207" max="9207" width="10.28515625" customWidth="1"/>
    <col min="9208" max="9208" width="2.140625" customWidth="1"/>
    <col min="9209" max="9209" width="11.5703125" customWidth="1"/>
    <col min="9210" max="9210" width="10.42578125" customWidth="1"/>
    <col min="9211" max="9211" width="10.28515625" customWidth="1"/>
    <col min="9212" max="9212" width="10.140625" customWidth="1"/>
    <col min="9213" max="9213" width="2" customWidth="1"/>
    <col min="9214" max="9214" width="10.7109375" customWidth="1"/>
    <col min="9215" max="9215" width="10.28515625" customWidth="1"/>
    <col min="9216" max="9216" width="10" customWidth="1"/>
    <col min="9217" max="9217" width="9.85546875" customWidth="1"/>
    <col min="9218" max="9458" width="12.5703125" customWidth="1"/>
    <col min="9459" max="9459" width="9.140625" customWidth="1"/>
    <col min="9460" max="9460" width="10.28515625" customWidth="1"/>
    <col min="9461" max="9462" width="9.140625" customWidth="1"/>
    <col min="9463" max="9463" width="10.28515625" customWidth="1"/>
    <col min="9464" max="9464" width="2.140625" customWidth="1"/>
    <col min="9465" max="9465" width="11.5703125" customWidth="1"/>
    <col min="9466" max="9466" width="10.42578125" customWidth="1"/>
    <col min="9467" max="9467" width="10.28515625" customWidth="1"/>
    <col min="9468" max="9468" width="10.140625" customWidth="1"/>
    <col min="9469" max="9469" width="2" customWidth="1"/>
    <col min="9470" max="9470" width="10.7109375" customWidth="1"/>
    <col min="9471" max="9471" width="10.28515625" customWidth="1"/>
    <col min="9472" max="9472" width="10" customWidth="1"/>
    <col min="9473" max="9473" width="9.85546875" customWidth="1"/>
    <col min="9474" max="9714" width="12.5703125" customWidth="1"/>
    <col min="9715" max="9715" width="9.140625" customWidth="1"/>
    <col min="9716" max="9716" width="10.28515625" customWidth="1"/>
    <col min="9717" max="9718" width="9.140625" customWidth="1"/>
    <col min="9719" max="9719" width="10.28515625" customWidth="1"/>
    <col min="9720" max="9720" width="2.140625" customWidth="1"/>
    <col min="9721" max="9721" width="11.5703125" customWidth="1"/>
    <col min="9722" max="9722" width="10.42578125" customWidth="1"/>
    <col min="9723" max="9723" width="10.28515625" customWidth="1"/>
    <col min="9724" max="9724" width="10.140625" customWidth="1"/>
    <col min="9725" max="9725" width="2" customWidth="1"/>
    <col min="9726" max="9726" width="10.7109375" customWidth="1"/>
    <col min="9727" max="9727" width="10.28515625" customWidth="1"/>
    <col min="9728" max="9728" width="10" customWidth="1"/>
    <col min="9729" max="9729" width="9.85546875" customWidth="1"/>
    <col min="9730" max="9970" width="12.5703125" customWidth="1"/>
    <col min="9971" max="9971" width="9.140625" customWidth="1"/>
    <col min="9972" max="9972" width="10.28515625" customWidth="1"/>
    <col min="9973" max="9974" width="9.140625" customWidth="1"/>
    <col min="9975" max="9975" width="10.28515625" customWidth="1"/>
    <col min="9976" max="9976" width="2.140625" customWidth="1"/>
    <col min="9977" max="9977" width="11.5703125" customWidth="1"/>
    <col min="9978" max="9978" width="10.42578125" customWidth="1"/>
    <col min="9979" max="9979" width="10.28515625" customWidth="1"/>
    <col min="9980" max="9980" width="10.140625" customWidth="1"/>
    <col min="9981" max="9981" width="2" customWidth="1"/>
    <col min="9982" max="9982" width="10.7109375" customWidth="1"/>
    <col min="9983" max="9983" width="10.28515625" customWidth="1"/>
    <col min="9984" max="9984" width="10" customWidth="1"/>
    <col min="9985" max="9985" width="9.85546875" customWidth="1"/>
    <col min="9986" max="10226" width="12.5703125" customWidth="1"/>
    <col min="10227" max="10227" width="9.140625" customWidth="1"/>
    <col min="10228" max="10228" width="10.28515625" customWidth="1"/>
    <col min="10229" max="10230" width="9.140625" customWidth="1"/>
    <col min="10231" max="10231" width="10.28515625" customWidth="1"/>
    <col min="10232" max="10232" width="2.140625" customWidth="1"/>
    <col min="10233" max="10233" width="11.5703125" customWidth="1"/>
    <col min="10234" max="10234" width="10.42578125" customWidth="1"/>
    <col min="10235" max="10235" width="10.28515625" customWidth="1"/>
    <col min="10236" max="10236" width="10.140625" customWidth="1"/>
    <col min="10237" max="10237" width="2" customWidth="1"/>
    <col min="10238" max="10238" width="10.7109375" customWidth="1"/>
    <col min="10239" max="10239" width="10.28515625" customWidth="1"/>
    <col min="10240" max="10240" width="10" customWidth="1"/>
    <col min="10241" max="10241" width="9.85546875" customWidth="1"/>
    <col min="10242" max="10482" width="12.5703125" customWidth="1"/>
    <col min="10483" max="10483" width="9.140625" customWidth="1"/>
    <col min="10484" max="10484" width="10.28515625" customWidth="1"/>
    <col min="10485" max="10486" width="9.140625" customWidth="1"/>
    <col min="10487" max="10487" width="10.28515625" customWidth="1"/>
    <col min="10488" max="10488" width="2.140625" customWidth="1"/>
    <col min="10489" max="10489" width="11.5703125" customWidth="1"/>
    <col min="10490" max="10490" width="10.42578125" customWidth="1"/>
    <col min="10491" max="10491" width="10.28515625" customWidth="1"/>
    <col min="10492" max="10492" width="10.140625" customWidth="1"/>
    <col min="10493" max="10493" width="2" customWidth="1"/>
    <col min="10494" max="10494" width="10.7109375" customWidth="1"/>
    <col min="10495" max="10495" width="10.28515625" customWidth="1"/>
    <col min="10496" max="10496" width="10" customWidth="1"/>
    <col min="10497" max="10497" width="9.85546875" customWidth="1"/>
    <col min="10498" max="10738" width="12.5703125" customWidth="1"/>
    <col min="10739" max="10739" width="9.140625" customWidth="1"/>
    <col min="10740" max="10740" width="10.28515625" customWidth="1"/>
    <col min="10741" max="10742" width="9.140625" customWidth="1"/>
    <col min="10743" max="10743" width="10.28515625" customWidth="1"/>
    <col min="10744" max="10744" width="2.140625" customWidth="1"/>
    <col min="10745" max="10745" width="11.5703125" customWidth="1"/>
    <col min="10746" max="10746" width="10.42578125" customWidth="1"/>
    <col min="10747" max="10747" width="10.28515625" customWidth="1"/>
    <col min="10748" max="10748" width="10.140625" customWidth="1"/>
    <col min="10749" max="10749" width="2" customWidth="1"/>
    <col min="10750" max="10750" width="10.7109375" customWidth="1"/>
    <col min="10751" max="10751" width="10.28515625" customWidth="1"/>
    <col min="10752" max="10752" width="10" customWidth="1"/>
    <col min="10753" max="10753" width="9.85546875" customWidth="1"/>
    <col min="10754" max="10994" width="12.5703125" customWidth="1"/>
    <col min="10995" max="10995" width="9.140625" customWidth="1"/>
    <col min="10996" max="10996" width="10.28515625" customWidth="1"/>
    <col min="10997" max="10998" width="9.140625" customWidth="1"/>
    <col min="10999" max="10999" width="10.28515625" customWidth="1"/>
    <col min="11000" max="11000" width="2.140625" customWidth="1"/>
    <col min="11001" max="11001" width="11.5703125" customWidth="1"/>
    <col min="11002" max="11002" width="10.42578125" customWidth="1"/>
    <col min="11003" max="11003" width="10.28515625" customWidth="1"/>
    <col min="11004" max="11004" width="10.140625" customWidth="1"/>
    <col min="11005" max="11005" width="2" customWidth="1"/>
    <col min="11006" max="11006" width="10.7109375" customWidth="1"/>
    <col min="11007" max="11007" width="10.28515625" customWidth="1"/>
    <col min="11008" max="11008" width="10" customWidth="1"/>
    <col min="11009" max="11009" width="9.85546875" customWidth="1"/>
    <col min="11010" max="11250" width="12.5703125" customWidth="1"/>
    <col min="11251" max="11251" width="9.140625" customWidth="1"/>
    <col min="11252" max="11252" width="10.28515625" customWidth="1"/>
    <col min="11253" max="11254" width="9.140625" customWidth="1"/>
    <col min="11255" max="11255" width="10.28515625" customWidth="1"/>
    <col min="11256" max="11256" width="2.140625" customWidth="1"/>
    <col min="11257" max="11257" width="11.5703125" customWidth="1"/>
    <col min="11258" max="11258" width="10.42578125" customWidth="1"/>
    <col min="11259" max="11259" width="10.28515625" customWidth="1"/>
    <col min="11260" max="11260" width="10.140625" customWidth="1"/>
    <col min="11261" max="11261" width="2" customWidth="1"/>
    <col min="11262" max="11262" width="10.7109375" customWidth="1"/>
    <col min="11263" max="11263" width="10.28515625" customWidth="1"/>
    <col min="11264" max="11264" width="10" customWidth="1"/>
    <col min="11265" max="11265" width="9.85546875" customWidth="1"/>
    <col min="11266" max="11506" width="12.5703125" customWidth="1"/>
    <col min="11507" max="11507" width="9.140625" customWidth="1"/>
    <col min="11508" max="11508" width="10.28515625" customWidth="1"/>
    <col min="11509" max="11510" width="9.140625" customWidth="1"/>
    <col min="11511" max="11511" width="10.28515625" customWidth="1"/>
    <col min="11512" max="11512" width="2.140625" customWidth="1"/>
    <col min="11513" max="11513" width="11.5703125" customWidth="1"/>
    <col min="11514" max="11514" width="10.42578125" customWidth="1"/>
    <col min="11515" max="11515" width="10.28515625" customWidth="1"/>
    <col min="11516" max="11516" width="10.140625" customWidth="1"/>
    <col min="11517" max="11517" width="2" customWidth="1"/>
    <col min="11518" max="11518" width="10.7109375" customWidth="1"/>
    <col min="11519" max="11519" width="10.28515625" customWidth="1"/>
    <col min="11520" max="11520" width="10" customWidth="1"/>
    <col min="11521" max="11521" width="9.85546875" customWidth="1"/>
    <col min="11522" max="11762" width="12.5703125" customWidth="1"/>
    <col min="11763" max="11763" width="9.140625" customWidth="1"/>
    <col min="11764" max="11764" width="10.28515625" customWidth="1"/>
    <col min="11765" max="11766" width="9.140625" customWidth="1"/>
    <col min="11767" max="11767" width="10.28515625" customWidth="1"/>
    <col min="11768" max="11768" width="2.140625" customWidth="1"/>
    <col min="11769" max="11769" width="11.5703125" customWidth="1"/>
    <col min="11770" max="11770" width="10.42578125" customWidth="1"/>
    <col min="11771" max="11771" width="10.28515625" customWidth="1"/>
    <col min="11772" max="11772" width="10.140625" customWidth="1"/>
    <col min="11773" max="11773" width="2" customWidth="1"/>
    <col min="11774" max="11774" width="10.7109375" customWidth="1"/>
    <col min="11775" max="11775" width="10.28515625" customWidth="1"/>
    <col min="11776" max="11776" width="10" customWidth="1"/>
    <col min="11777" max="11777" width="9.85546875" customWidth="1"/>
    <col min="11778" max="12018" width="12.5703125" customWidth="1"/>
    <col min="12019" max="12019" width="9.140625" customWidth="1"/>
    <col min="12020" max="12020" width="10.28515625" customWidth="1"/>
    <col min="12021" max="12022" width="9.140625" customWidth="1"/>
    <col min="12023" max="12023" width="10.28515625" customWidth="1"/>
    <col min="12024" max="12024" width="2.140625" customWidth="1"/>
    <col min="12025" max="12025" width="11.5703125" customWidth="1"/>
    <col min="12026" max="12026" width="10.42578125" customWidth="1"/>
    <col min="12027" max="12027" width="10.28515625" customWidth="1"/>
    <col min="12028" max="12028" width="10.140625" customWidth="1"/>
    <col min="12029" max="12029" width="2" customWidth="1"/>
    <col min="12030" max="12030" width="10.7109375" customWidth="1"/>
    <col min="12031" max="12031" width="10.28515625" customWidth="1"/>
    <col min="12032" max="12032" width="10" customWidth="1"/>
    <col min="12033" max="12033" width="9.85546875" customWidth="1"/>
    <col min="12034" max="12274" width="12.5703125" customWidth="1"/>
    <col min="12275" max="12275" width="9.140625" customWidth="1"/>
    <col min="12276" max="12276" width="10.28515625" customWidth="1"/>
    <col min="12277" max="12278" width="9.140625" customWidth="1"/>
    <col min="12279" max="12279" width="10.28515625" customWidth="1"/>
    <col min="12280" max="12280" width="2.140625" customWidth="1"/>
    <col min="12281" max="12281" width="11.5703125" customWidth="1"/>
    <col min="12282" max="12282" width="10.42578125" customWidth="1"/>
    <col min="12283" max="12283" width="10.28515625" customWidth="1"/>
    <col min="12284" max="12284" width="10.140625" customWidth="1"/>
    <col min="12285" max="12285" width="2" customWidth="1"/>
    <col min="12286" max="12286" width="10.7109375" customWidth="1"/>
    <col min="12287" max="12287" width="10.28515625" customWidth="1"/>
    <col min="12288" max="12288" width="10" customWidth="1"/>
    <col min="12289" max="12289" width="9.85546875" customWidth="1"/>
    <col min="12290" max="12530" width="12.5703125" customWidth="1"/>
    <col min="12531" max="12531" width="9.140625" customWidth="1"/>
    <col min="12532" max="12532" width="10.28515625" customWidth="1"/>
    <col min="12533" max="12534" width="9.140625" customWidth="1"/>
    <col min="12535" max="12535" width="10.28515625" customWidth="1"/>
    <col min="12536" max="12536" width="2.140625" customWidth="1"/>
    <col min="12537" max="12537" width="11.5703125" customWidth="1"/>
    <col min="12538" max="12538" width="10.42578125" customWidth="1"/>
    <col min="12539" max="12539" width="10.28515625" customWidth="1"/>
    <col min="12540" max="12540" width="10.140625" customWidth="1"/>
    <col min="12541" max="12541" width="2" customWidth="1"/>
    <col min="12542" max="12542" width="10.7109375" customWidth="1"/>
    <col min="12543" max="12543" width="10.28515625" customWidth="1"/>
    <col min="12544" max="12544" width="10" customWidth="1"/>
    <col min="12545" max="12545" width="9.85546875" customWidth="1"/>
    <col min="12546" max="12786" width="12.5703125" customWidth="1"/>
    <col min="12787" max="12787" width="9.140625" customWidth="1"/>
    <col min="12788" max="12788" width="10.28515625" customWidth="1"/>
    <col min="12789" max="12790" width="9.140625" customWidth="1"/>
    <col min="12791" max="12791" width="10.28515625" customWidth="1"/>
    <col min="12792" max="12792" width="2.140625" customWidth="1"/>
    <col min="12793" max="12793" width="11.5703125" customWidth="1"/>
    <col min="12794" max="12794" width="10.42578125" customWidth="1"/>
    <col min="12795" max="12795" width="10.28515625" customWidth="1"/>
    <col min="12796" max="12796" width="10.140625" customWidth="1"/>
    <col min="12797" max="12797" width="2" customWidth="1"/>
    <col min="12798" max="12798" width="10.7109375" customWidth="1"/>
    <col min="12799" max="12799" width="10.28515625" customWidth="1"/>
    <col min="12800" max="12800" width="10" customWidth="1"/>
    <col min="12801" max="12801" width="9.85546875" customWidth="1"/>
    <col min="12802" max="13042" width="12.5703125" customWidth="1"/>
    <col min="13043" max="13043" width="9.140625" customWidth="1"/>
    <col min="13044" max="13044" width="10.28515625" customWidth="1"/>
    <col min="13045" max="13046" width="9.140625" customWidth="1"/>
    <col min="13047" max="13047" width="10.28515625" customWidth="1"/>
    <col min="13048" max="13048" width="2.140625" customWidth="1"/>
    <col min="13049" max="13049" width="11.5703125" customWidth="1"/>
    <col min="13050" max="13050" width="10.42578125" customWidth="1"/>
    <col min="13051" max="13051" width="10.28515625" customWidth="1"/>
    <col min="13052" max="13052" width="10.140625" customWidth="1"/>
    <col min="13053" max="13053" width="2" customWidth="1"/>
    <col min="13054" max="13054" width="10.7109375" customWidth="1"/>
    <col min="13055" max="13055" width="10.28515625" customWidth="1"/>
    <col min="13056" max="13056" width="10" customWidth="1"/>
    <col min="13057" max="13057" width="9.85546875" customWidth="1"/>
    <col min="13058" max="13298" width="12.5703125" customWidth="1"/>
    <col min="13299" max="13299" width="9.140625" customWidth="1"/>
    <col min="13300" max="13300" width="10.28515625" customWidth="1"/>
    <col min="13301" max="13302" width="9.140625" customWidth="1"/>
    <col min="13303" max="13303" width="10.28515625" customWidth="1"/>
    <col min="13304" max="13304" width="2.140625" customWidth="1"/>
    <col min="13305" max="13305" width="11.5703125" customWidth="1"/>
    <col min="13306" max="13306" width="10.42578125" customWidth="1"/>
    <col min="13307" max="13307" width="10.28515625" customWidth="1"/>
    <col min="13308" max="13308" width="10.140625" customWidth="1"/>
    <col min="13309" max="13309" width="2" customWidth="1"/>
    <col min="13310" max="13310" width="10.7109375" customWidth="1"/>
    <col min="13311" max="13311" width="10.28515625" customWidth="1"/>
    <col min="13312" max="13312" width="10" customWidth="1"/>
    <col min="13313" max="13313" width="9.85546875" customWidth="1"/>
    <col min="13314" max="13554" width="12.5703125" customWidth="1"/>
    <col min="13555" max="13555" width="9.140625" customWidth="1"/>
    <col min="13556" max="13556" width="10.28515625" customWidth="1"/>
    <col min="13557" max="13558" width="9.140625" customWidth="1"/>
    <col min="13559" max="13559" width="10.28515625" customWidth="1"/>
    <col min="13560" max="13560" width="2.140625" customWidth="1"/>
    <col min="13561" max="13561" width="11.5703125" customWidth="1"/>
    <col min="13562" max="13562" width="10.42578125" customWidth="1"/>
    <col min="13563" max="13563" width="10.28515625" customWidth="1"/>
    <col min="13564" max="13564" width="10.140625" customWidth="1"/>
    <col min="13565" max="13565" width="2" customWidth="1"/>
    <col min="13566" max="13566" width="10.7109375" customWidth="1"/>
    <col min="13567" max="13567" width="10.28515625" customWidth="1"/>
    <col min="13568" max="13568" width="10" customWidth="1"/>
    <col min="13569" max="13569" width="9.85546875" customWidth="1"/>
    <col min="13570" max="13810" width="12.5703125" customWidth="1"/>
    <col min="13811" max="13811" width="9.140625" customWidth="1"/>
    <col min="13812" max="13812" width="10.28515625" customWidth="1"/>
    <col min="13813" max="13814" width="9.140625" customWidth="1"/>
    <col min="13815" max="13815" width="10.28515625" customWidth="1"/>
    <col min="13816" max="13816" width="2.140625" customWidth="1"/>
    <col min="13817" max="13817" width="11.5703125" customWidth="1"/>
    <col min="13818" max="13818" width="10.42578125" customWidth="1"/>
    <col min="13819" max="13819" width="10.28515625" customWidth="1"/>
    <col min="13820" max="13820" width="10.140625" customWidth="1"/>
    <col min="13821" max="13821" width="2" customWidth="1"/>
    <col min="13822" max="13822" width="10.7109375" customWidth="1"/>
    <col min="13823" max="13823" width="10.28515625" customWidth="1"/>
    <col min="13824" max="13824" width="10" customWidth="1"/>
    <col min="13825" max="13825" width="9.85546875" customWidth="1"/>
    <col min="13826" max="14066" width="12.5703125" customWidth="1"/>
    <col min="14067" max="14067" width="9.140625" customWidth="1"/>
    <col min="14068" max="14068" width="10.28515625" customWidth="1"/>
    <col min="14069" max="14070" width="9.140625" customWidth="1"/>
    <col min="14071" max="14071" width="10.28515625" customWidth="1"/>
    <col min="14072" max="14072" width="2.140625" customWidth="1"/>
    <col min="14073" max="14073" width="11.5703125" customWidth="1"/>
    <col min="14074" max="14074" width="10.42578125" customWidth="1"/>
    <col min="14075" max="14075" width="10.28515625" customWidth="1"/>
    <col min="14076" max="14076" width="10.140625" customWidth="1"/>
    <col min="14077" max="14077" width="2" customWidth="1"/>
    <col min="14078" max="14078" width="10.7109375" customWidth="1"/>
    <col min="14079" max="14079" width="10.28515625" customWidth="1"/>
    <col min="14080" max="14080" width="10" customWidth="1"/>
    <col min="14081" max="14081" width="9.85546875" customWidth="1"/>
    <col min="14082" max="14322" width="12.5703125" customWidth="1"/>
    <col min="14323" max="14323" width="9.140625" customWidth="1"/>
    <col min="14324" max="14324" width="10.28515625" customWidth="1"/>
    <col min="14325" max="14326" width="9.140625" customWidth="1"/>
    <col min="14327" max="14327" width="10.28515625" customWidth="1"/>
    <col min="14328" max="14328" width="2.140625" customWidth="1"/>
    <col min="14329" max="14329" width="11.5703125" customWidth="1"/>
    <col min="14330" max="14330" width="10.42578125" customWidth="1"/>
    <col min="14331" max="14331" width="10.28515625" customWidth="1"/>
    <col min="14332" max="14332" width="10.140625" customWidth="1"/>
    <col min="14333" max="14333" width="2" customWidth="1"/>
    <col min="14334" max="14334" width="10.7109375" customWidth="1"/>
    <col min="14335" max="14335" width="10.28515625" customWidth="1"/>
    <col min="14336" max="14336" width="10" customWidth="1"/>
    <col min="14337" max="14337" width="9.85546875" customWidth="1"/>
    <col min="14338" max="14578" width="12.5703125" customWidth="1"/>
    <col min="14579" max="14579" width="9.140625" customWidth="1"/>
    <col min="14580" max="14580" width="10.28515625" customWidth="1"/>
    <col min="14581" max="14582" width="9.140625" customWidth="1"/>
    <col min="14583" max="14583" width="10.28515625" customWidth="1"/>
    <col min="14584" max="14584" width="2.140625" customWidth="1"/>
    <col min="14585" max="14585" width="11.5703125" customWidth="1"/>
    <col min="14586" max="14586" width="10.42578125" customWidth="1"/>
    <col min="14587" max="14587" width="10.28515625" customWidth="1"/>
    <col min="14588" max="14588" width="10.140625" customWidth="1"/>
    <col min="14589" max="14589" width="2" customWidth="1"/>
    <col min="14590" max="14590" width="10.7109375" customWidth="1"/>
    <col min="14591" max="14591" width="10.28515625" customWidth="1"/>
    <col min="14592" max="14592" width="10" customWidth="1"/>
    <col min="14593" max="14593" width="9.85546875" customWidth="1"/>
    <col min="14594" max="14834" width="12.5703125" customWidth="1"/>
    <col min="14835" max="14835" width="9.140625" customWidth="1"/>
    <col min="14836" max="14836" width="10.28515625" customWidth="1"/>
    <col min="14837" max="14838" width="9.140625" customWidth="1"/>
    <col min="14839" max="14839" width="10.28515625" customWidth="1"/>
    <col min="14840" max="14840" width="2.140625" customWidth="1"/>
    <col min="14841" max="14841" width="11.5703125" customWidth="1"/>
    <col min="14842" max="14842" width="10.42578125" customWidth="1"/>
    <col min="14843" max="14843" width="10.28515625" customWidth="1"/>
    <col min="14844" max="14844" width="10.140625" customWidth="1"/>
    <col min="14845" max="14845" width="2" customWidth="1"/>
    <col min="14846" max="14846" width="10.7109375" customWidth="1"/>
    <col min="14847" max="14847" width="10.28515625" customWidth="1"/>
    <col min="14848" max="14848" width="10" customWidth="1"/>
    <col min="14849" max="14849" width="9.85546875" customWidth="1"/>
    <col min="14850" max="15090" width="12.5703125" customWidth="1"/>
    <col min="15091" max="15091" width="9.140625" customWidth="1"/>
    <col min="15092" max="15092" width="10.28515625" customWidth="1"/>
    <col min="15093" max="15094" width="9.140625" customWidth="1"/>
    <col min="15095" max="15095" width="10.28515625" customWidth="1"/>
    <col min="15096" max="15096" width="2.140625" customWidth="1"/>
    <col min="15097" max="15097" width="11.5703125" customWidth="1"/>
    <col min="15098" max="15098" width="10.42578125" customWidth="1"/>
    <col min="15099" max="15099" width="10.28515625" customWidth="1"/>
    <col min="15100" max="15100" width="10.140625" customWidth="1"/>
    <col min="15101" max="15101" width="2" customWidth="1"/>
    <col min="15102" max="15102" width="10.7109375" customWidth="1"/>
    <col min="15103" max="15103" width="10.28515625" customWidth="1"/>
    <col min="15104" max="15104" width="10" customWidth="1"/>
    <col min="15105" max="15105" width="9.85546875" customWidth="1"/>
    <col min="15106" max="15346" width="12.5703125" customWidth="1"/>
    <col min="15347" max="15347" width="9.140625" customWidth="1"/>
    <col min="15348" max="15348" width="10.28515625" customWidth="1"/>
    <col min="15349" max="15350" width="9.140625" customWidth="1"/>
    <col min="15351" max="15351" width="10.28515625" customWidth="1"/>
    <col min="15352" max="15352" width="2.140625" customWidth="1"/>
    <col min="15353" max="15353" width="11.5703125" customWidth="1"/>
    <col min="15354" max="15354" width="10.42578125" customWidth="1"/>
    <col min="15355" max="15355" width="10.28515625" customWidth="1"/>
    <col min="15356" max="15356" width="10.140625" customWidth="1"/>
    <col min="15357" max="15357" width="2" customWidth="1"/>
    <col min="15358" max="15358" width="10.7109375" customWidth="1"/>
    <col min="15359" max="15359" width="10.28515625" customWidth="1"/>
    <col min="15360" max="15360" width="10" customWidth="1"/>
    <col min="15361" max="15361" width="9.85546875" customWidth="1"/>
    <col min="15362" max="15602" width="12.5703125" customWidth="1"/>
    <col min="15603" max="15603" width="9.140625" customWidth="1"/>
    <col min="15604" max="15604" width="10.28515625" customWidth="1"/>
    <col min="15605" max="15606" width="9.140625" customWidth="1"/>
    <col min="15607" max="15607" width="10.28515625" customWidth="1"/>
    <col min="15608" max="15608" width="2.140625" customWidth="1"/>
    <col min="15609" max="15609" width="11.5703125" customWidth="1"/>
    <col min="15610" max="15610" width="10.42578125" customWidth="1"/>
    <col min="15611" max="15611" width="10.28515625" customWidth="1"/>
    <col min="15612" max="15612" width="10.140625" customWidth="1"/>
    <col min="15613" max="15613" width="2" customWidth="1"/>
    <col min="15614" max="15614" width="10.7109375" customWidth="1"/>
    <col min="15615" max="15615" width="10.28515625" customWidth="1"/>
    <col min="15616" max="15616" width="10" customWidth="1"/>
    <col min="15617" max="15617" width="9.85546875" customWidth="1"/>
    <col min="15618" max="15858" width="12.5703125" customWidth="1"/>
    <col min="15859" max="15859" width="9.140625" customWidth="1"/>
    <col min="15860" max="15860" width="10.28515625" customWidth="1"/>
    <col min="15861" max="15862" width="9.140625" customWidth="1"/>
    <col min="15863" max="15863" width="10.28515625" customWidth="1"/>
    <col min="15864" max="15864" width="2.140625" customWidth="1"/>
    <col min="15865" max="15865" width="11.5703125" customWidth="1"/>
    <col min="15866" max="15866" width="10.42578125" customWidth="1"/>
    <col min="15867" max="15867" width="10.28515625" customWidth="1"/>
    <col min="15868" max="15868" width="10.140625" customWidth="1"/>
    <col min="15869" max="15869" width="2" customWidth="1"/>
    <col min="15870" max="15870" width="10.7109375" customWidth="1"/>
    <col min="15871" max="15871" width="10.28515625" customWidth="1"/>
    <col min="15872" max="15872" width="10" customWidth="1"/>
    <col min="15873" max="15873" width="9.85546875" customWidth="1"/>
    <col min="15874" max="16114" width="12.5703125" customWidth="1"/>
    <col min="16115" max="16115" width="9.140625" customWidth="1"/>
    <col min="16116" max="16116" width="10.28515625" customWidth="1"/>
    <col min="16117" max="16118" width="9.140625" customWidth="1"/>
    <col min="16119" max="16119" width="10.28515625" customWidth="1"/>
    <col min="16120" max="16120" width="2.140625" customWidth="1"/>
    <col min="16121" max="16121" width="11.5703125" customWidth="1"/>
    <col min="16122" max="16122" width="10.42578125" customWidth="1"/>
    <col min="16123" max="16123" width="10.28515625" customWidth="1"/>
    <col min="16124" max="16124" width="10.140625" customWidth="1"/>
    <col min="16125" max="16125" width="2" customWidth="1"/>
    <col min="16126" max="16126" width="10.7109375" customWidth="1"/>
    <col min="16127" max="16127" width="10.28515625" customWidth="1"/>
    <col min="16128" max="16128" width="10" customWidth="1"/>
    <col min="16129" max="16129" width="9.85546875" customWidth="1"/>
    <col min="16130" max="16384" width="12.5703125" customWidth="1"/>
  </cols>
  <sheetData>
    <row r="1" spans="2:18" ht="36.75" customHeight="1" thickBot="1" x14ac:dyDescent="0.3">
      <c r="B1" s="80" t="s">
        <v>91</v>
      </c>
      <c r="C1" s="81" t="s">
        <v>92</v>
      </c>
      <c r="D1" s="82" t="s">
        <v>93</v>
      </c>
    </row>
    <row r="2" spans="2:18" x14ac:dyDescent="0.25">
      <c r="B2" s="67">
        <v>0.1</v>
      </c>
      <c r="C2" s="68">
        <v>45.8</v>
      </c>
      <c r="D2" s="69">
        <v>617.27185857620645</v>
      </c>
      <c r="P2" s="85" t="s">
        <v>94</v>
      </c>
      <c r="Q2" s="85" t="s">
        <v>96</v>
      </c>
      <c r="R2" s="85" t="s">
        <v>95</v>
      </c>
    </row>
    <row r="3" spans="2:18" x14ac:dyDescent="0.25">
      <c r="B3" s="70">
        <v>0.1</v>
      </c>
      <c r="C3" s="71">
        <v>50</v>
      </c>
      <c r="D3" s="72">
        <v>619.20688007644526</v>
      </c>
      <c r="P3" s="88" t="e">
        <f>#REF!</f>
        <v>#REF!</v>
      </c>
      <c r="Q3" s="89" t="e">
        <f>#REF!</f>
        <v>#REF!</v>
      </c>
      <c r="R3" s="86" t="e">
        <f>IF(P3=N5,M5,IF(P3=N6,M6,IF(P3=N7,M7,IF(P3=N8,M8,IF(P3=N9,M9,IF(P3=N10,M10,IF(P3=N11,M11,IF(P3=N12,M12,IF(P3=N13,M13,IF(P3=N14,M14,IF(P3=N15,M15,IF(P3=N16,M16,IF(P3=N17,M17,IF(P3=N18,M18,IF(P3=N19,M19,IF(P3=N20,M20,IF(P3=N21,M21,IF(P3=N22,M22,IF(P3=N23,M23,IF(P3=N24,M24,IF(P3=N25,M25,IF(P3=N26,M26,IF(P3=N27,M27,IF(P3=N28,M28,IF(P3=N29,M29,IF(P3=N30,M30,IF(P3=N31,M31,IF(P3=N32,M32,IF(P3=N33,M33,IF(P3=N34,M34,IF(P3=N35,M35,IF(P3=N36,M36,IF(P3=N37,M37,"HATALI VERİ")))))))))))))))))))))))))))))))))</f>
        <v>#REF!</v>
      </c>
    </row>
    <row r="4" spans="2:18" x14ac:dyDescent="0.25">
      <c r="B4" s="70">
        <v>0.1</v>
      </c>
      <c r="C4" s="71">
        <v>100</v>
      </c>
      <c r="D4" s="72">
        <v>642.02102245580511</v>
      </c>
      <c r="N4" s="84" t="s">
        <v>62</v>
      </c>
      <c r="O4" s="84"/>
    </row>
    <row r="5" spans="2:18" x14ac:dyDescent="0.25">
      <c r="B5" s="70">
        <v>0.1</v>
      </c>
      <c r="C5" s="71">
        <v>150</v>
      </c>
      <c r="D5" s="72">
        <v>664.83516483516485</v>
      </c>
      <c r="L5" s="1" t="e">
        <f>IF(AND(45.8&lt;=Q3,Q3&lt;=1000),"Doğru Değer Girişi","Lütfen Sıcaklık Değerini 45,8 - 1.000 C Aralığında Giriniz")</f>
        <v>#REF!</v>
      </c>
      <c r="M5" s="47" t="e">
        <f>0.5104*Q3+585.74</f>
        <v>#REF!</v>
      </c>
      <c r="N5">
        <v>0.1</v>
      </c>
      <c r="P5" s="87" t="s">
        <v>97</v>
      </c>
      <c r="Q5" s="1" t="e">
        <f>IF(P3=N5,L5,IF(P3=N6,L6,IF(P3=N7,L7,IF(P3=N8,L8,IF(P3=N9,L9,IF(P3=N10,L10,IF(P3=N11,L11,IF(P3=N12,L12,IF(P3=N13,L13,IF(P3=N14,L14,IF(P3=N15,L15,IF(P3=N16,L16,IF(P3=N17,L17,IF(P3=N18,L18,IF(P3=N19,L19,IF(P3=N20,L20,IF(P3=N21,L21,IF(P3=N22,L22,IF(P3=N23,L23,IF(P3=N24,L24,IF(P3=N25,L25,IF(P3=N26,L26,IF(P3=N27,L27,IF(P3=N28,L28,IF(P3=N29,L29,IF(P3=N30,L30,IF(P3=N31,L31,IF(P3=N32,L32,IF(P3=N33,L33,IF(P3=N34,L34,IF(P3=N35,L35,IF(P3=N36,L36,IF(P3=N37,L37,"")))))))))))))))))))))))))))))))))</f>
        <v>#REF!</v>
      </c>
    </row>
    <row r="6" spans="2:18" x14ac:dyDescent="0.25">
      <c r="B6" s="70">
        <v>0.1</v>
      </c>
      <c r="C6" s="71">
        <v>200</v>
      </c>
      <c r="D6" s="72">
        <v>687.91208791208794</v>
      </c>
      <c r="L6" s="1" t="e">
        <f>IF(AND(81.3&lt;=Q3,Q3&lt;=1000),"Doğru Değer Girişi","Lütfen Sıcaklık Değerini 81,3 - 1.000 C Aralığında Giriniz")</f>
        <v>#REF!</v>
      </c>
      <c r="M6" s="47" t="e">
        <f>0.515*Q3+582.64</f>
        <v>#REF!</v>
      </c>
      <c r="N6">
        <v>0.5</v>
      </c>
    </row>
    <row r="7" spans="2:18" x14ac:dyDescent="0.25">
      <c r="B7" s="70">
        <v>0.1</v>
      </c>
      <c r="C7" s="71">
        <v>250</v>
      </c>
      <c r="D7" s="72">
        <v>711.2756808408983</v>
      </c>
      <c r="L7" s="1" t="e">
        <f>IF(AND(99.6&lt;=Q3,Q3&lt;=1000),"Doğru Değer Girişi","Lütfen Sıcaklık Değerini 99,6 - 1.000 C Aralığında Giriniz")</f>
        <v>#REF!</v>
      </c>
      <c r="M7" s="47" t="e">
        <f>0.5167*Q3+581.42</f>
        <v>#REF!</v>
      </c>
      <c r="N7">
        <v>1</v>
      </c>
    </row>
    <row r="8" spans="2:18" x14ac:dyDescent="0.25">
      <c r="B8" s="70">
        <v>0.1</v>
      </c>
      <c r="C8" s="71">
        <v>300</v>
      </c>
      <c r="D8" s="72">
        <v>734.99761108456755</v>
      </c>
      <c r="L8" s="1" t="e">
        <f>IF(AND(120.2&lt;=Q3,Q3&lt;=1000),"Doğru Değer Girişi","Lütfen Sıcaklık Değerini 120,2 - 1.000 C Aralığında Giriniz")</f>
        <v>#REF!</v>
      </c>
      <c r="M8" s="47" t="e">
        <f>0.5212*Q3+578.12</f>
        <v>#REF!</v>
      </c>
      <c r="N8">
        <v>2</v>
      </c>
    </row>
    <row r="9" spans="2:18" x14ac:dyDescent="0.25">
      <c r="B9" s="70">
        <v>0.1</v>
      </c>
      <c r="C9" s="71">
        <v>350</v>
      </c>
      <c r="D9" s="72">
        <v>759.07787864309603</v>
      </c>
      <c r="L9" s="1" t="e">
        <f>IF(AND(133.5&lt;=Q3,Q3&lt;=1000),"Doğru Değer Girişi","Lütfen Sıcaklık Değerini 133,5 - 1.000 C Aralığında Giriniz")</f>
        <v>#REF!</v>
      </c>
      <c r="M9" s="47" t="e">
        <f>0.5233*Q3+576.5</f>
        <v>#REF!</v>
      </c>
      <c r="N9">
        <v>3</v>
      </c>
    </row>
    <row r="10" spans="2:18" x14ac:dyDescent="0.25">
      <c r="B10" s="70">
        <v>0.1</v>
      </c>
      <c r="C10" s="71">
        <v>400</v>
      </c>
      <c r="D10" s="72">
        <v>783.54037267080753</v>
      </c>
      <c r="L10" s="1" t="e">
        <f>IF(AND(143.6&lt;=Q3,Q3&lt;=1000),"Doğru Değer Girişi","Lütfen Sıcaklık Değerini 143,6 - 1.000 C Aralığında Giriniz")</f>
        <v>#REF!</v>
      </c>
      <c r="M10" s="47" t="e">
        <f>0.5252*Q3+574.93</f>
        <v>#REF!</v>
      </c>
      <c r="N10">
        <v>4</v>
      </c>
    </row>
    <row r="11" spans="2:18" x14ac:dyDescent="0.25">
      <c r="B11" s="70">
        <v>0.1</v>
      </c>
      <c r="C11" s="71">
        <v>450</v>
      </c>
      <c r="D11" s="72">
        <v>808.40898232202585</v>
      </c>
      <c r="L11" s="1" t="e">
        <f>IF(AND(151.8&lt;=Q3,Q3&lt;=1000),"Doğru Değer Girişi","Lütfen Sıcaklık Değerini 151,8 - 1.000 C Aralığında Giriniz")</f>
        <v>#REF!</v>
      </c>
      <c r="M11" s="47" t="e">
        <f>0.5284*Q3+572.54</f>
        <v>#REF!</v>
      </c>
      <c r="N11">
        <v>5</v>
      </c>
    </row>
    <row r="12" spans="2:18" x14ac:dyDescent="0.25">
      <c r="B12" s="70">
        <v>0.1</v>
      </c>
      <c r="C12" s="71">
        <v>500</v>
      </c>
      <c r="D12" s="72">
        <v>833.65981844242708</v>
      </c>
      <c r="L12" s="1" t="e">
        <f>IF(AND(158.8&lt;=Q3,Q3&lt;=1000),"Doğru Değer Girişi","Lütfen Sıcaklık Değerini 158,8 - 1.000 C Aralığında Giriniz")</f>
        <v>#REF!</v>
      </c>
      <c r="M12" s="47" t="e">
        <f>0.529*Q3+571.27</f>
        <v>#REF!</v>
      </c>
      <c r="N12">
        <v>6</v>
      </c>
    </row>
    <row r="13" spans="2:18" x14ac:dyDescent="0.25">
      <c r="B13" s="70">
        <v>0.1</v>
      </c>
      <c r="C13" s="71">
        <v>600</v>
      </c>
      <c r="D13" s="72">
        <v>885.4037267080746</v>
      </c>
      <c r="L13" s="1" t="e">
        <f>IF(AND(170.4&lt;=Q3,Q3&lt;=1000),"Doğru Değer Girişi","Lütfen Sıcaklık Değerini 170,4 - 1.000 C Aralığında Giriniz")</f>
        <v>#REF!</v>
      </c>
      <c r="M13" s="47" t="e">
        <f>0.5329*Q3+568.77</f>
        <v>#REF!</v>
      </c>
      <c r="N13">
        <v>8</v>
      </c>
    </row>
    <row r="14" spans="2:18" x14ac:dyDescent="0.25">
      <c r="B14" s="70">
        <v>0.1</v>
      </c>
      <c r="C14" s="71">
        <v>700</v>
      </c>
      <c r="D14" s="72">
        <v>938.81987577639757</v>
      </c>
      <c r="L14" s="1" t="e">
        <f>IF(AND(179.9&lt;=Q3,Q3&lt;=1000),"Doğru Değer Girişi","Lütfen Sıcaklık Değerini 179,9 - 1.000 C Aralığında Giriniz")</f>
        <v>#REF!</v>
      </c>
      <c r="M14" s="47" t="e">
        <f>0.5358*Q3+566.32</f>
        <v>#REF!</v>
      </c>
      <c r="N14">
        <v>10</v>
      </c>
    </row>
    <row r="15" spans="2:18" x14ac:dyDescent="0.25">
      <c r="B15" s="70">
        <v>0.1</v>
      </c>
      <c r="C15" s="71">
        <v>800</v>
      </c>
      <c r="D15" s="72">
        <v>993.93215480172012</v>
      </c>
      <c r="L15" s="1" t="e">
        <f>IF(AND(188&lt;=Q3,Q3&lt;=1000),"Doğru Değer Girişi","Lütfen Sıcaklık Değerini 188 - 1.000 C Aralığında Giriniz")</f>
        <v>#REF!</v>
      </c>
      <c r="M15" s="47" t="e">
        <f>0.5387*Q3+563.85</f>
        <v>#REF!</v>
      </c>
      <c r="N15">
        <v>12</v>
      </c>
    </row>
    <row r="16" spans="2:18" x14ac:dyDescent="0.25">
      <c r="B16" s="70">
        <v>0.1</v>
      </c>
      <c r="C16" s="71">
        <v>900</v>
      </c>
      <c r="D16" s="72">
        <v>1050.7166746297182</v>
      </c>
      <c r="L16" s="1" t="e">
        <f>IF(AND(195&lt;Q3,Q3&lt;1000),"Doğru Değer Girişi","Lütfen Sıcaklık Değerini 195 - 1.000 C Aralığında Giriniz")</f>
        <v>#REF!</v>
      </c>
      <c r="M16" s="47" t="e">
        <f>0.5416*Q3+561.37</f>
        <v>#REF!</v>
      </c>
      <c r="N16">
        <v>14</v>
      </c>
    </row>
    <row r="17" spans="2:14" ht="15.75" thickBot="1" x14ac:dyDescent="0.3">
      <c r="B17" s="73">
        <v>0.1</v>
      </c>
      <c r="C17" s="74">
        <v>1000</v>
      </c>
      <c r="D17" s="75">
        <v>1109.1256569517441</v>
      </c>
      <c r="L17" s="1" t="e">
        <f>IF(AND(201.4&lt;Q3,Q3&lt;1000),"Doğru Değer Girişi","Lütfen Sıcaklık Değerini 201,4 - 1.000 C Aralığında Giriniz")</f>
        <v>#REF!</v>
      </c>
      <c r="M17" s="47" t="e">
        <f>0.5436*Q3+559.55</f>
        <v>#REF!</v>
      </c>
      <c r="N17">
        <v>16</v>
      </c>
    </row>
    <row r="18" spans="2:14" x14ac:dyDescent="0.25">
      <c r="B18" s="67">
        <v>0.5</v>
      </c>
      <c r="C18" s="68">
        <v>81.3</v>
      </c>
      <c r="D18" s="69">
        <v>631.91591017677968</v>
      </c>
      <c r="L18" s="1" t="e">
        <f>IF(AND(207.1&lt;Q3,Q3&lt;1000),"Doğru Değer Girişi","Lütfen Sıcaklık Değerini 207,1 - 1.000 C Aralığında Giriniz")</f>
        <v>#REF!</v>
      </c>
      <c r="M18" s="47" t="e">
        <f>0.5463*Q3+557.23</f>
        <v>#REF!</v>
      </c>
      <c r="N18">
        <v>18</v>
      </c>
    </row>
    <row r="19" spans="2:14" x14ac:dyDescent="0.25">
      <c r="B19" s="70">
        <v>0.5</v>
      </c>
      <c r="C19" s="71">
        <v>100</v>
      </c>
      <c r="D19" s="72">
        <v>640.80267558528431</v>
      </c>
      <c r="L19" s="1" t="e">
        <f>IF(AND(212.4&lt;Q3,Q3&lt;1000),"Doğru Değer Girişi","Lütfen Sıcaklık Değerini 212,4 - 1.000 C Aralığında Giriniz")</f>
        <v>#REF!</v>
      </c>
      <c r="M19" s="47" t="e">
        <f>0.549*Q3+554.87</f>
        <v>#REF!</v>
      </c>
      <c r="N19">
        <v>20</v>
      </c>
    </row>
    <row r="20" spans="2:14" x14ac:dyDescent="0.25">
      <c r="B20" s="70">
        <v>0.5</v>
      </c>
      <c r="C20" s="71">
        <v>150</v>
      </c>
      <c r="D20" s="72">
        <v>664.16626851409455</v>
      </c>
      <c r="L20" s="1" t="e">
        <f>IF(AND(224&lt;Q3,Q3&lt;1000),"Doğru Değer Girişi","Lütfen Sıcaklık Değerini 224 - 1.000 C Aralığında Giriniz")</f>
        <v>#REF!</v>
      </c>
      <c r="M20" s="47" t="e">
        <f>0.5545*Q3+549.89</f>
        <v>#REF!</v>
      </c>
      <c r="N20">
        <v>25</v>
      </c>
    </row>
    <row r="21" spans="2:14" x14ac:dyDescent="0.25">
      <c r="B21" s="70">
        <v>0.5</v>
      </c>
      <c r="C21" s="71">
        <v>200</v>
      </c>
      <c r="D21" s="72">
        <v>687.4820831342571</v>
      </c>
      <c r="L21" s="1" t="e">
        <f>IF(AND(233.9&lt;Q3,Q3&lt;1000),"Doğru Değer Girişi","Lütfen Sıcaklık Değerini 233,9 - 1.000 C Aralığında Giriniz")</f>
        <v>#REF!</v>
      </c>
      <c r="M21" s="47" t="e">
        <f>0.5606*Q3+544.53</f>
        <v>#REF!</v>
      </c>
      <c r="N21">
        <v>30</v>
      </c>
    </row>
    <row r="22" spans="2:14" x14ac:dyDescent="0.25">
      <c r="B22" s="70">
        <v>0.5</v>
      </c>
      <c r="C22" s="71">
        <v>250</v>
      </c>
      <c r="D22" s="72">
        <v>710.96512183468701</v>
      </c>
      <c r="L22" s="1" t="e">
        <f>IF(AND(242.6&lt;Q3,Q3&lt;1000),"Doğru Değer Girişi","Lütfen Sıcaklık Değerini 242,6 - 1.000 C Aralığında Giriniz")</f>
        <v>#REF!</v>
      </c>
      <c r="M22" s="47" t="e">
        <f>0.5668*Q3+538.97</f>
        <v>#REF!</v>
      </c>
      <c r="N22">
        <v>35</v>
      </c>
    </row>
    <row r="23" spans="2:14" x14ac:dyDescent="0.25">
      <c r="B23" s="70">
        <v>0.5</v>
      </c>
      <c r="C23" s="71">
        <v>300</v>
      </c>
      <c r="D23" s="72">
        <v>734.78260869565224</v>
      </c>
      <c r="L23" s="1" t="e">
        <f>IF(AND(250.4&lt;Q3,Q3&lt;1000),"Doğru Değer Girişi","Lütfen Sıcaklık Değerini 250,4 - 1.000 C Aralığında Giriniz")</f>
        <v>#REF!</v>
      </c>
      <c r="M23" s="47" t="e">
        <f>0.5707*Q3+535.21</f>
        <v>#REF!</v>
      </c>
      <c r="N23">
        <v>40</v>
      </c>
    </row>
    <row r="24" spans="2:14" x14ac:dyDescent="0.25">
      <c r="B24" s="70">
        <v>0.5</v>
      </c>
      <c r="C24" s="71">
        <v>350</v>
      </c>
      <c r="D24" s="72">
        <v>758.91065456282854</v>
      </c>
      <c r="L24" s="1" t="e">
        <f>IF(AND(257.4&lt;Q3,Q3&lt;1000),"Doğru Değer Girişi","Lütfen Sıcaklık Değerini 257,4 - 1.000 C Aralığında Giriniz")</f>
        <v>#REF!</v>
      </c>
      <c r="M24" s="47" t="e">
        <f>0.5776*Q3+529.85</f>
        <v>#REF!</v>
      </c>
      <c r="N24">
        <v>45</v>
      </c>
    </row>
    <row r="25" spans="2:14" x14ac:dyDescent="0.25">
      <c r="B25" s="70">
        <v>0.5</v>
      </c>
      <c r="C25" s="71">
        <v>400</v>
      </c>
      <c r="D25" s="72">
        <v>783.39703774486384</v>
      </c>
      <c r="L25" s="1" t="e">
        <f>IF(AND(263.9&lt;Q3,Q3&lt;1000),"Doğru Değer Girişi","Lütfen Sıcaklık Değerini 263,9 - 1.000 C Aralığında Giriniz")</f>
        <v>#REF!</v>
      </c>
      <c r="M25" s="47" t="e">
        <f>0.5829*Q3+524.29</f>
        <v>#REF!</v>
      </c>
      <c r="N25">
        <v>50</v>
      </c>
    </row>
    <row r="26" spans="2:14" x14ac:dyDescent="0.25">
      <c r="B26" s="70">
        <v>0.5</v>
      </c>
      <c r="C26" s="71">
        <v>450</v>
      </c>
      <c r="D26" s="72">
        <v>808.28953655040618</v>
      </c>
      <c r="L26" s="1" t="e">
        <f>IF(AND(275.6&lt;Q3,Q3&lt;1000),"Doğru Değer Girişi","Lütfen Sıcaklık Değerini 275,6 - 1.000 C Aralığında Giriniz")</f>
        <v>#REF!</v>
      </c>
      <c r="M26" s="47" t="e">
        <f>0.5908*Q3+516.56</f>
        <v>#REF!</v>
      </c>
      <c r="N26">
        <v>60</v>
      </c>
    </row>
    <row r="27" spans="2:14" x14ac:dyDescent="0.25">
      <c r="B27" s="70">
        <v>0.5</v>
      </c>
      <c r="C27" s="71">
        <v>500</v>
      </c>
      <c r="D27" s="72">
        <v>833.56426182513144</v>
      </c>
      <c r="L27" s="1" t="e">
        <f>IF(AND(285.8&lt;Q3,Q3&lt;1000),"Doğru Değer Girişi","Lütfen Sıcaklık Değerini 285,8 - 1.000 C Aralığında Giriniz")</f>
        <v>#REF!</v>
      </c>
      <c r="M27" s="47" t="e">
        <f>0.6024*Q3+506.04</f>
        <v>#REF!</v>
      </c>
      <c r="N27">
        <v>70</v>
      </c>
    </row>
    <row r="28" spans="2:14" x14ac:dyDescent="0.25">
      <c r="B28" s="70">
        <v>0.5</v>
      </c>
      <c r="C28" s="71">
        <v>600</v>
      </c>
      <c r="D28" s="72">
        <v>885.33205924510276</v>
      </c>
      <c r="L28" s="1" t="e">
        <f>IF(AND(295&lt;Q3,Q3&lt;1000),"Doğru Değer Girişi","Lütfen Sıcaklık Değerini 295 - 1.000 C Aralığında Giriniz")</f>
        <v>#REF!</v>
      </c>
      <c r="M28" s="47" t="e">
        <f>0.615*Q3+494.65</f>
        <v>#REF!</v>
      </c>
      <c r="N28">
        <v>80</v>
      </c>
    </row>
    <row r="29" spans="2:14" x14ac:dyDescent="0.25">
      <c r="B29" s="70">
        <v>0.5</v>
      </c>
      <c r="C29" s="71">
        <v>700</v>
      </c>
      <c r="D29" s="72">
        <v>938.77209746774963</v>
      </c>
      <c r="L29" s="1" t="e">
        <f>IF(AND(303.3&lt;Q3,Q3&lt;1000),"Doğru Değer Girişi","Lütfen Sıcaklık Değerini 303,3 - 1.000 C Aralığında Giriniz")</f>
        <v>#REF!</v>
      </c>
      <c r="M29" s="47" t="e">
        <f>0.6173*Q3+491.23</f>
        <v>#REF!</v>
      </c>
      <c r="N29">
        <v>90</v>
      </c>
    </row>
    <row r="30" spans="2:14" x14ac:dyDescent="0.25">
      <c r="B30" s="70">
        <v>0.5</v>
      </c>
      <c r="C30" s="71">
        <v>800</v>
      </c>
      <c r="D30" s="72">
        <v>993.88437649307207</v>
      </c>
      <c r="L30" s="1" t="e">
        <f>IF(AND(311&lt;Q3,Q3&lt;1000),"Doğru Değer Girişi","Lütfen Sıcaklık Değerini 311 - 1.000 C Aralığında Giriniz")</f>
        <v>#REF!</v>
      </c>
      <c r="M30" s="47" t="e">
        <f>0.6277*Q3+481.5</f>
        <v>#REF!</v>
      </c>
      <c r="N30">
        <v>100</v>
      </c>
    </row>
    <row r="31" spans="2:14" x14ac:dyDescent="0.25">
      <c r="B31" s="70">
        <v>0.5</v>
      </c>
      <c r="C31" s="71">
        <v>900</v>
      </c>
      <c r="D31" s="72">
        <v>1050.6927854753942</v>
      </c>
      <c r="L31" s="1" t="e">
        <f>IF(AND(327&lt;Q3,Q3&lt;1000),"Doğru Değer Girişi","Lütfen Sıcaklık Değerini 327 - 1.000 C Aralığında Giriniz")</f>
        <v>#REF!</v>
      </c>
      <c r="M31" s="47" t="e">
        <f>0.6563*Q3+455.04</f>
        <v>#REF!</v>
      </c>
      <c r="N31">
        <v>125</v>
      </c>
    </row>
    <row r="32" spans="2:14" ht="15.75" thickBot="1" x14ac:dyDescent="0.3">
      <c r="B32" s="73">
        <v>0.5</v>
      </c>
      <c r="C32" s="74">
        <v>1000</v>
      </c>
      <c r="D32" s="75">
        <v>1109.1017677974201</v>
      </c>
      <c r="L32" s="1" t="e">
        <f>IF(AND(342.6&lt;Q3,Q3&lt;1000),"Doğru Değer Girişi","Lütfen Sıcaklık Değerini 342,6 - 1.000 C Aralığında Giriniz")</f>
        <v>#REF!</v>
      </c>
      <c r="M32" s="48" t="e">
        <f>415.57*LN(Q3)-1790.6</f>
        <v>#REF!</v>
      </c>
      <c r="N32">
        <v>150</v>
      </c>
    </row>
    <row r="33" spans="2:14" x14ac:dyDescent="0.25">
      <c r="B33" s="76">
        <v>1</v>
      </c>
      <c r="C33" s="77">
        <v>99.6</v>
      </c>
      <c r="D33" s="69">
        <v>639.01098901098908</v>
      </c>
      <c r="L33" s="1" t="e">
        <f>IF(AND(354.7&lt;Q3,Q3&lt;1000),"Doğru Değer Girişi","Lütfen Sıcaklık Değerini 354,7 - 1.000 C Aralığında Giriniz")</f>
        <v>#REF!</v>
      </c>
      <c r="M33" s="48" t="e">
        <f>440.72*LN(Q3)-1961.4</f>
        <v>#REF!</v>
      </c>
      <c r="N33">
        <v>175</v>
      </c>
    </row>
    <row r="34" spans="2:14" x14ac:dyDescent="0.25">
      <c r="B34" s="78">
        <v>1</v>
      </c>
      <c r="C34" s="71">
        <v>100</v>
      </c>
      <c r="D34" s="72">
        <v>639.2259913999045</v>
      </c>
      <c r="L34" s="1" t="e">
        <f>IF(AND(365.8&lt;Q3,Q3&lt;1000),"Doğru Değer Girişi","Lütfen Sıcaklık Değerini 365,8 - 1.000 C Aralığında Giriniz")</f>
        <v>#REF!</v>
      </c>
      <c r="M34" s="48" t="e">
        <f>472.85*LN(Q3)-2178.8</f>
        <v>#REF!</v>
      </c>
      <c r="N34">
        <v>200</v>
      </c>
    </row>
    <row r="35" spans="2:14" x14ac:dyDescent="0.25">
      <c r="B35" s="78">
        <v>1</v>
      </c>
      <c r="C35" s="71">
        <v>150</v>
      </c>
      <c r="D35" s="72">
        <v>663.30625895843286</v>
      </c>
      <c r="L35" s="1" t="e">
        <f>IF(AND(375&lt;Q3,Q3&lt;1000),"Doğru Değer Girişi","Lütfen Sıcaklık Değerini 375 - 1.000 C Aralığında Giriniz")</f>
        <v>#REF!</v>
      </c>
      <c r="M35" s="48" t="e">
        <f>564.73*LN(Q3)-2797.5</f>
        <v>#REF!</v>
      </c>
      <c r="N35">
        <v>250</v>
      </c>
    </row>
    <row r="36" spans="2:14" x14ac:dyDescent="0.25">
      <c r="B36" s="78">
        <v>1</v>
      </c>
      <c r="C36" s="71">
        <v>200</v>
      </c>
      <c r="D36" s="72">
        <v>686.93263258480647</v>
      </c>
      <c r="L36" s="1" t="e">
        <f>IF(AND(375&lt;Q3,Q3&lt;1000),"Doğru Değer Girişi","Lütfen Sıcaklık Değerini 375 - 1.000 C Aralığında Giriniz")</f>
        <v>#REF!</v>
      </c>
      <c r="M36" s="48" t="e">
        <f>617.08*LN(Q3)-3154.5</f>
        <v>#REF!</v>
      </c>
      <c r="N36">
        <v>300</v>
      </c>
    </row>
    <row r="37" spans="2:14" x14ac:dyDescent="0.25">
      <c r="B37" s="78">
        <v>1</v>
      </c>
      <c r="C37" s="71">
        <v>250</v>
      </c>
      <c r="D37" s="72">
        <v>710.5828953655041</v>
      </c>
      <c r="L37" s="1" t="e">
        <f>IF(AND(375&lt;Q3,Q3&lt;1000),"Doğru Değer Girişi","Lütfen Sıcaklık Değerini 375 - 1.000 C Aralığında Giriniz")</f>
        <v>#REF!</v>
      </c>
      <c r="M37" s="48" t="e">
        <f>659.37*LN(Q3)-3452.4</f>
        <v>#REF!</v>
      </c>
      <c r="N37">
        <v>400</v>
      </c>
    </row>
    <row r="38" spans="2:14" x14ac:dyDescent="0.25">
      <c r="B38" s="78">
        <v>1</v>
      </c>
      <c r="C38" s="71">
        <v>300</v>
      </c>
      <c r="D38" s="72">
        <v>734.47204968944095</v>
      </c>
    </row>
    <row r="39" spans="2:14" x14ac:dyDescent="0.25">
      <c r="B39" s="78">
        <v>1</v>
      </c>
      <c r="C39" s="71">
        <v>350</v>
      </c>
      <c r="D39" s="72">
        <v>758.67176301958921</v>
      </c>
    </row>
    <row r="40" spans="2:14" x14ac:dyDescent="0.25">
      <c r="B40" s="78">
        <v>1</v>
      </c>
      <c r="C40" s="71">
        <v>400</v>
      </c>
      <c r="D40" s="72">
        <v>783.22981366459624</v>
      </c>
    </row>
    <row r="41" spans="2:14" x14ac:dyDescent="0.25">
      <c r="B41" s="78">
        <v>1</v>
      </c>
      <c r="C41" s="71">
        <v>450</v>
      </c>
      <c r="D41" s="72">
        <v>808.12231247013858</v>
      </c>
    </row>
    <row r="42" spans="2:14" x14ac:dyDescent="0.25">
      <c r="B42" s="78">
        <v>1</v>
      </c>
      <c r="C42" s="71">
        <v>500</v>
      </c>
      <c r="D42" s="72">
        <v>833.42092689918775</v>
      </c>
    </row>
    <row r="43" spans="2:14" x14ac:dyDescent="0.25">
      <c r="B43" s="78">
        <v>1</v>
      </c>
      <c r="C43" s="71">
        <v>600</v>
      </c>
      <c r="D43" s="72">
        <v>885.236502627807</v>
      </c>
    </row>
    <row r="44" spans="2:14" x14ac:dyDescent="0.25">
      <c r="B44" s="78">
        <v>1</v>
      </c>
      <c r="C44" s="71">
        <v>700</v>
      </c>
      <c r="D44" s="72">
        <v>938.7004300047779</v>
      </c>
    </row>
    <row r="45" spans="2:14" x14ac:dyDescent="0.25">
      <c r="B45" s="78">
        <v>1</v>
      </c>
      <c r="C45" s="71">
        <v>800</v>
      </c>
      <c r="D45" s="72">
        <v>993.83659818442425</v>
      </c>
    </row>
    <row r="46" spans="2:14" x14ac:dyDescent="0.25">
      <c r="B46" s="78">
        <v>1</v>
      </c>
      <c r="C46" s="71">
        <v>900</v>
      </c>
      <c r="D46" s="72">
        <v>1050.6450071667464</v>
      </c>
    </row>
    <row r="47" spans="2:14" ht="15.75" thickBot="1" x14ac:dyDescent="0.3">
      <c r="B47" s="79">
        <v>1</v>
      </c>
      <c r="C47" s="74">
        <v>1000</v>
      </c>
      <c r="D47" s="75">
        <v>1109.077878643096</v>
      </c>
    </row>
    <row r="48" spans="2:14" x14ac:dyDescent="0.25">
      <c r="B48" s="83">
        <v>2</v>
      </c>
      <c r="C48" s="68">
        <v>120.2</v>
      </c>
      <c r="D48" s="69">
        <v>646.48829431438128</v>
      </c>
    </row>
    <row r="49" spans="2:4" x14ac:dyDescent="0.25">
      <c r="B49" s="70">
        <v>2</v>
      </c>
      <c r="C49" s="71">
        <v>150</v>
      </c>
      <c r="D49" s="72">
        <v>661.51457238413764</v>
      </c>
    </row>
    <row r="50" spans="2:4" x14ac:dyDescent="0.25">
      <c r="B50" s="70">
        <v>2</v>
      </c>
      <c r="C50" s="71">
        <v>200</v>
      </c>
      <c r="D50" s="72">
        <v>685.78595317725751</v>
      </c>
    </row>
    <row r="51" spans="2:4" x14ac:dyDescent="0.25">
      <c r="B51" s="70">
        <v>2</v>
      </c>
      <c r="C51" s="71">
        <v>250</v>
      </c>
      <c r="D51" s="72">
        <v>709.79455327281414</v>
      </c>
    </row>
    <row r="52" spans="2:4" x14ac:dyDescent="0.25">
      <c r="B52" s="70">
        <v>2</v>
      </c>
      <c r="C52" s="71">
        <v>300</v>
      </c>
      <c r="D52" s="72">
        <v>733.89870998566653</v>
      </c>
    </row>
    <row r="53" spans="2:4" x14ac:dyDescent="0.25">
      <c r="B53" s="70">
        <v>2</v>
      </c>
      <c r="C53" s="71">
        <v>350</v>
      </c>
      <c r="D53" s="72">
        <v>758.21786908743434</v>
      </c>
    </row>
    <row r="54" spans="2:4" x14ac:dyDescent="0.25">
      <c r="B54" s="70">
        <v>2</v>
      </c>
      <c r="C54" s="71">
        <v>400</v>
      </c>
      <c r="D54" s="72">
        <v>782.84758719541333</v>
      </c>
    </row>
    <row r="55" spans="2:4" x14ac:dyDescent="0.25">
      <c r="B55" s="70">
        <v>2</v>
      </c>
      <c r="C55" s="71">
        <v>450</v>
      </c>
      <c r="D55" s="72">
        <v>807.83564261825131</v>
      </c>
    </row>
    <row r="56" spans="2:4" x14ac:dyDescent="0.25">
      <c r="B56" s="70">
        <v>2</v>
      </c>
      <c r="C56" s="71">
        <v>500</v>
      </c>
      <c r="D56" s="72">
        <v>833.18203535594841</v>
      </c>
    </row>
    <row r="57" spans="2:4" x14ac:dyDescent="0.25">
      <c r="B57" s="70">
        <v>2</v>
      </c>
      <c r="C57" s="71">
        <v>600</v>
      </c>
      <c r="D57" s="72">
        <v>885.04538939321549</v>
      </c>
    </row>
    <row r="58" spans="2:4" x14ac:dyDescent="0.25">
      <c r="B58" s="70">
        <v>2</v>
      </c>
      <c r="C58" s="71">
        <v>700</v>
      </c>
      <c r="D58" s="72">
        <v>938.55709507883421</v>
      </c>
    </row>
    <row r="59" spans="2:4" x14ac:dyDescent="0.25">
      <c r="B59" s="70">
        <v>2</v>
      </c>
      <c r="C59" s="71">
        <v>800</v>
      </c>
      <c r="D59" s="72">
        <v>993.7410415671286</v>
      </c>
    </row>
    <row r="60" spans="2:4" x14ac:dyDescent="0.25">
      <c r="B60" s="70">
        <v>2</v>
      </c>
      <c r="C60" s="71">
        <v>900</v>
      </c>
      <c r="D60" s="72">
        <v>1050.5494505494507</v>
      </c>
    </row>
    <row r="61" spans="2:4" ht="15.75" thickBot="1" x14ac:dyDescent="0.3">
      <c r="B61" s="73">
        <v>2</v>
      </c>
      <c r="C61" s="74">
        <v>1000</v>
      </c>
      <c r="D61" s="75">
        <v>1109.0062111801242</v>
      </c>
    </row>
    <row r="62" spans="2:4" x14ac:dyDescent="0.25">
      <c r="B62" s="83">
        <v>3</v>
      </c>
      <c r="C62" s="68">
        <v>133.5</v>
      </c>
      <c r="D62" s="69">
        <v>650.95556617295756</v>
      </c>
    </row>
    <row r="63" spans="2:4" x14ac:dyDescent="0.25">
      <c r="B63" s="70">
        <v>3</v>
      </c>
      <c r="C63" s="71">
        <v>150</v>
      </c>
      <c r="D63" s="72">
        <v>659.62732919254654</v>
      </c>
    </row>
    <row r="64" spans="2:4" x14ac:dyDescent="0.25">
      <c r="B64" s="70">
        <v>3</v>
      </c>
      <c r="C64" s="71">
        <v>200</v>
      </c>
      <c r="D64" s="72">
        <v>684.63927376970855</v>
      </c>
    </row>
    <row r="65" spans="2:4" x14ac:dyDescent="0.25">
      <c r="B65" s="70">
        <v>3</v>
      </c>
      <c r="C65" s="71">
        <v>250</v>
      </c>
      <c r="D65" s="72">
        <v>709.0062111801243</v>
      </c>
    </row>
    <row r="66" spans="2:4" x14ac:dyDescent="0.25">
      <c r="B66" s="70">
        <v>3</v>
      </c>
      <c r="C66" s="71">
        <v>300</v>
      </c>
      <c r="D66" s="72">
        <v>733.30148112756808</v>
      </c>
    </row>
    <row r="67" spans="2:4" x14ac:dyDescent="0.25">
      <c r="B67" s="70">
        <v>3</v>
      </c>
      <c r="C67" s="71">
        <v>350</v>
      </c>
      <c r="D67" s="72">
        <v>757.76397515527947</v>
      </c>
    </row>
    <row r="68" spans="2:4" x14ac:dyDescent="0.25">
      <c r="B68" s="70">
        <v>3</v>
      </c>
      <c r="C68" s="71">
        <v>400</v>
      </c>
      <c r="D68" s="72">
        <v>782.48924988055421</v>
      </c>
    </row>
    <row r="69" spans="2:4" x14ac:dyDescent="0.25">
      <c r="B69" s="70">
        <v>3</v>
      </c>
      <c r="C69" s="71">
        <v>450</v>
      </c>
      <c r="D69" s="72">
        <v>807.52508361204013</v>
      </c>
    </row>
    <row r="70" spans="2:4" x14ac:dyDescent="0.25">
      <c r="B70" s="70">
        <v>3</v>
      </c>
      <c r="C70" s="71">
        <v>500</v>
      </c>
      <c r="D70" s="72">
        <v>832.91925465838506</v>
      </c>
    </row>
    <row r="71" spans="2:4" x14ac:dyDescent="0.25">
      <c r="B71" s="70">
        <v>3</v>
      </c>
      <c r="C71" s="71">
        <v>600</v>
      </c>
      <c r="D71" s="72">
        <v>884.85427615862397</v>
      </c>
    </row>
    <row r="72" spans="2:4" x14ac:dyDescent="0.25">
      <c r="B72" s="70">
        <v>3</v>
      </c>
      <c r="C72" s="71">
        <v>700</v>
      </c>
      <c r="D72" s="72">
        <v>938.41376015289052</v>
      </c>
    </row>
    <row r="73" spans="2:4" x14ac:dyDescent="0.25">
      <c r="B73" s="70">
        <v>3</v>
      </c>
      <c r="C73" s="71">
        <v>800</v>
      </c>
      <c r="D73" s="72">
        <v>993.62159579550894</v>
      </c>
    </row>
    <row r="74" spans="2:4" x14ac:dyDescent="0.25">
      <c r="B74" s="70">
        <v>3</v>
      </c>
      <c r="C74" s="71">
        <v>900</v>
      </c>
      <c r="D74" s="72">
        <v>1050.4777830864789</v>
      </c>
    </row>
    <row r="75" spans="2:4" ht="15.75" thickBot="1" x14ac:dyDescent="0.3">
      <c r="B75" s="73">
        <v>3</v>
      </c>
      <c r="C75" s="74">
        <v>1000</v>
      </c>
      <c r="D75" s="75">
        <v>1108.9345437171523</v>
      </c>
    </row>
    <row r="76" spans="2:4" x14ac:dyDescent="0.25">
      <c r="B76" s="67">
        <v>4</v>
      </c>
      <c r="C76" s="68">
        <v>143.6</v>
      </c>
      <c r="D76" s="69">
        <v>654.10893454371717</v>
      </c>
    </row>
    <row r="77" spans="2:4" x14ac:dyDescent="0.25">
      <c r="B77" s="70">
        <v>4</v>
      </c>
      <c r="C77" s="71">
        <v>150</v>
      </c>
      <c r="D77" s="72">
        <v>657.62064022933589</v>
      </c>
    </row>
    <row r="78" spans="2:4" x14ac:dyDescent="0.25">
      <c r="B78" s="70">
        <v>4</v>
      </c>
      <c r="C78" s="71">
        <v>200</v>
      </c>
      <c r="D78" s="72">
        <v>683.44481605351177</v>
      </c>
    </row>
    <row r="79" spans="2:4" x14ac:dyDescent="0.25">
      <c r="B79" s="70">
        <v>4</v>
      </c>
      <c r="C79" s="71">
        <v>250</v>
      </c>
      <c r="D79" s="72">
        <v>708.19397993311043</v>
      </c>
    </row>
    <row r="80" spans="2:4" x14ac:dyDescent="0.25">
      <c r="B80" s="70">
        <v>4</v>
      </c>
      <c r="C80" s="71">
        <v>300</v>
      </c>
      <c r="D80" s="72">
        <v>732.70425226946963</v>
      </c>
    </row>
    <row r="81" spans="2:4" x14ac:dyDescent="0.25">
      <c r="B81" s="70">
        <v>4</v>
      </c>
      <c r="C81" s="71">
        <v>350</v>
      </c>
      <c r="D81" s="72">
        <v>757.2861920688008</v>
      </c>
    </row>
    <row r="82" spans="2:4" x14ac:dyDescent="0.25">
      <c r="B82" s="70">
        <v>4</v>
      </c>
      <c r="C82" s="71">
        <v>400</v>
      </c>
      <c r="D82" s="72">
        <v>782.1070234113713</v>
      </c>
    </row>
    <row r="83" spans="2:4" x14ac:dyDescent="0.25">
      <c r="B83" s="70">
        <v>4</v>
      </c>
      <c r="C83" s="71">
        <v>450</v>
      </c>
      <c r="D83" s="72">
        <v>807.21452460582896</v>
      </c>
    </row>
    <row r="84" spans="2:4" x14ac:dyDescent="0.25">
      <c r="B84" s="70">
        <v>4</v>
      </c>
      <c r="C84" s="71">
        <v>500</v>
      </c>
      <c r="D84" s="72">
        <v>832.65647396082181</v>
      </c>
    </row>
    <row r="85" spans="2:4" x14ac:dyDescent="0.25">
      <c r="B85" s="70">
        <v>4</v>
      </c>
      <c r="C85" s="71">
        <v>600</v>
      </c>
      <c r="D85" s="72">
        <v>884.66316292403246</v>
      </c>
    </row>
    <row r="86" spans="2:4" x14ac:dyDescent="0.25">
      <c r="B86" s="70">
        <v>4</v>
      </c>
      <c r="C86" s="71">
        <v>700</v>
      </c>
      <c r="D86" s="72">
        <v>938.27042522694694</v>
      </c>
    </row>
    <row r="87" spans="2:4" x14ac:dyDescent="0.25">
      <c r="B87" s="70">
        <v>4</v>
      </c>
      <c r="C87" s="71">
        <v>800</v>
      </c>
      <c r="D87" s="72">
        <v>993.50215002388916</v>
      </c>
    </row>
    <row r="88" spans="2:4" x14ac:dyDescent="0.25">
      <c r="B88" s="70">
        <v>4</v>
      </c>
      <c r="C88" s="71">
        <v>900</v>
      </c>
      <c r="D88" s="72">
        <v>1050.382226469183</v>
      </c>
    </row>
    <row r="89" spans="2:4" ht="15.75" thickBot="1" x14ac:dyDescent="0.3">
      <c r="B89" s="73">
        <v>4</v>
      </c>
      <c r="C89" s="74">
        <v>1000</v>
      </c>
      <c r="D89" s="75">
        <v>1108.8628762541805</v>
      </c>
    </row>
    <row r="90" spans="2:4" x14ac:dyDescent="0.25">
      <c r="B90" s="83">
        <v>5</v>
      </c>
      <c r="C90" s="68">
        <v>151.80000000000001</v>
      </c>
      <c r="D90" s="69">
        <v>656.49784997611084</v>
      </c>
    </row>
    <row r="91" spans="2:4" x14ac:dyDescent="0.25">
      <c r="B91" s="70">
        <v>5</v>
      </c>
      <c r="C91" s="71">
        <v>200</v>
      </c>
      <c r="D91" s="72">
        <v>682.22646918299097</v>
      </c>
    </row>
    <row r="92" spans="2:4" x14ac:dyDescent="0.25">
      <c r="B92" s="70">
        <v>5</v>
      </c>
      <c r="C92" s="71">
        <v>250</v>
      </c>
      <c r="D92" s="72">
        <v>707.35785953177253</v>
      </c>
    </row>
    <row r="93" spans="2:4" x14ac:dyDescent="0.25">
      <c r="B93" s="70">
        <v>5</v>
      </c>
      <c r="C93" s="71">
        <v>300</v>
      </c>
      <c r="D93" s="72">
        <v>732.10702341137119</v>
      </c>
    </row>
    <row r="94" spans="2:4" x14ac:dyDescent="0.25">
      <c r="B94" s="70">
        <v>5</v>
      </c>
      <c r="C94" s="71">
        <v>350</v>
      </c>
      <c r="D94" s="72">
        <v>756.83229813664593</v>
      </c>
    </row>
    <row r="95" spans="2:4" x14ac:dyDescent="0.25">
      <c r="B95" s="70">
        <v>5</v>
      </c>
      <c r="C95" s="71">
        <v>400</v>
      </c>
      <c r="D95" s="72">
        <v>781.72479694218828</v>
      </c>
    </row>
    <row r="96" spans="2:4" x14ac:dyDescent="0.25">
      <c r="B96" s="70">
        <v>5</v>
      </c>
      <c r="C96" s="71">
        <v>450</v>
      </c>
      <c r="D96" s="72">
        <v>806.90396559961778</v>
      </c>
    </row>
    <row r="97" spans="2:4" x14ac:dyDescent="0.25">
      <c r="B97" s="70">
        <v>5</v>
      </c>
      <c r="C97" s="71">
        <v>500</v>
      </c>
      <c r="D97" s="72">
        <v>832.41758241758248</v>
      </c>
    </row>
    <row r="98" spans="2:4" x14ac:dyDescent="0.25">
      <c r="B98" s="70">
        <v>5</v>
      </c>
      <c r="C98" s="71">
        <v>600</v>
      </c>
      <c r="D98" s="72">
        <v>884.49593884376497</v>
      </c>
    </row>
    <row r="99" spans="2:4" x14ac:dyDescent="0.25">
      <c r="B99" s="70">
        <v>5</v>
      </c>
      <c r="C99" s="71">
        <v>700</v>
      </c>
      <c r="D99" s="72">
        <v>938.12709030100336</v>
      </c>
    </row>
    <row r="100" spans="2:4" x14ac:dyDescent="0.25">
      <c r="B100" s="70">
        <v>5</v>
      </c>
      <c r="C100" s="71">
        <v>800</v>
      </c>
      <c r="D100" s="72">
        <v>993.40659340659329</v>
      </c>
    </row>
    <row r="101" spans="2:4" x14ac:dyDescent="0.25">
      <c r="B101" s="70">
        <v>5</v>
      </c>
      <c r="C101" s="71">
        <v>900</v>
      </c>
      <c r="D101" s="72">
        <v>1050.3105590062112</v>
      </c>
    </row>
    <row r="102" spans="2:4" ht="15.75" thickBot="1" x14ac:dyDescent="0.3">
      <c r="B102" s="73">
        <v>5</v>
      </c>
      <c r="C102" s="74">
        <v>1000</v>
      </c>
      <c r="D102" s="75">
        <v>1108.7912087912086</v>
      </c>
    </row>
    <row r="103" spans="2:4" x14ac:dyDescent="0.25">
      <c r="B103" s="67">
        <v>6</v>
      </c>
      <c r="C103" s="68">
        <v>158.80000000000001</v>
      </c>
      <c r="D103" s="69">
        <v>658.40898232202574</v>
      </c>
    </row>
    <row r="104" spans="2:4" x14ac:dyDescent="0.25">
      <c r="B104" s="70">
        <v>6</v>
      </c>
      <c r="C104" s="71">
        <v>200</v>
      </c>
      <c r="D104" s="72">
        <v>680.98423315814614</v>
      </c>
    </row>
    <row r="105" spans="2:4" x14ac:dyDescent="0.25">
      <c r="B105" s="70">
        <v>6</v>
      </c>
      <c r="C105" s="71">
        <v>250</v>
      </c>
      <c r="D105" s="72">
        <v>706.54562828475866</v>
      </c>
    </row>
    <row r="106" spans="2:4" x14ac:dyDescent="0.25">
      <c r="B106" s="70">
        <v>6</v>
      </c>
      <c r="C106" s="71">
        <v>300</v>
      </c>
      <c r="D106" s="72">
        <v>731.48590539894894</v>
      </c>
    </row>
    <row r="107" spans="2:4" x14ac:dyDescent="0.25">
      <c r="B107" s="70">
        <v>6</v>
      </c>
      <c r="C107" s="71">
        <v>350</v>
      </c>
      <c r="D107" s="72">
        <v>756.35451505016727</v>
      </c>
    </row>
    <row r="108" spans="2:4" x14ac:dyDescent="0.25">
      <c r="B108" s="70">
        <v>6</v>
      </c>
      <c r="C108" s="71">
        <v>400</v>
      </c>
      <c r="D108" s="72">
        <v>781.36645962732928</v>
      </c>
    </row>
    <row r="109" spans="2:4" x14ac:dyDescent="0.25">
      <c r="B109" s="70">
        <v>6</v>
      </c>
      <c r="C109" s="71">
        <v>450</v>
      </c>
      <c r="D109" s="72">
        <v>806.61729574773051</v>
      </c>
    </row>
    <row r="110" spans="2:4" x14ac:dyDescent="0.25">
      <c r="B110" s="70">
        <v>6</v>
      </c>
      <c r="C110" s="71">
        <v>500</v>
      </c>
      <c r="D110" s="72">
        <v>832.15480172001912</v>
      </c>
    </row>
    <row r="111" spans="2:4" x14ac:dyDescent="0.25">
      <c r="B111" s="70">
        <v>6</v>
      </c>
      <c r="C111" s="71">
        <v>600</v>
      </c>
      <c r="D111" s="72">
        <v>884.30482560917335</v>
      </c>
    </row>
    <row r="112" spans="2:4" x14ac:dyDescent="0.25">
      <c r="B112" s="70">
        <v>6</v>
      </c>
      <c r="C112" s="71">
        <v>700</v>
      </c>
      <c r="D112" s="72">
        <v>937.98375537505979</v>
      </c>
    </row>
    <row r="113" spans="2:4" x14ac:dyDescent="0.25">
      <c r="B113" s="70">
        <v>6</v>
      </c>
      <c r="C113" s="71">
        <v>800</v>
      </c>
      <c r="D113" s="72">
        <v>993.28714763497362</v>
      </c>
    </row>
    <row r="114" spans="2:4" x14ac:dyDescent="0.25">
      <c r="B114" s="70">
        <v>6</v>
      </c>
      <c r="C114" s="71">
        <v>900</v>
      </c>
      <c r="D114" s="72">
        <v>1050.2150023889153</v>
      </c>
    </row>
    <row r="115" spans="2:4" ht="15.75" thickBot="1" x14ac:dyDescent="0.3">
      <c r="B115" s="73">
        <v>6</v>
      </c>
      <c r="C115" s="74">
        <v>1000</v>
      </c>
      <c r="D115" s="75">
        <v>1108.719541328237</v>
      </c>
    </row>
    <row r="116" spans="2:4" x14ac:dyDescent="0.25">
      <c r="B116" s="83">
        <v>8</v>
      </c>
      <c r="C116" s="68">
        <v>170.4</v>
      </c>
      <c r="D116" s="69">
        <v>661.32345914954612</v>
      </c>
    </row>
    <row r="117" spans="2:4" x14ac:dyDescent="0.25">
      <c r="B117" s="78">
        <v>8</v>
      </c>
      <c r="C117" s="71">
        <v>200</v>
      </c>
      <c r="D117" s="72">
        <v>678.38031533683704</v>
      </c>
    </row>
    <row r="118" spans="2:4" x14ac:dyDescent="0.25">
      <c r="B118" s="78">
        <v>8</v>
      </c>
      <c r="C118" s="71">
        <v>250</v>
      </c>
      <c r="D118" s="72">
        <v>704.82560917343528</v>
      </c>
    </row>
    <row r="119" spans="2:4" x14ac:dyDescent="0.25">
      <c r="B119" s="78">
        <v>8</v>
      </c>
      <c r="C119" s="71">
        <v>300</v>
      </c>
      <c r="D119" s="72">
        <v>730.26755852842814</v>
      </c>
    </row>
    <row r="120" spans="2:4" x14ac:dyDescent="0.25">
      <c r="B120" s="78">
        <v>8</v>
      </c>
      <c r="C120" s="71">
        <v>350</v>
      </c>
      <c r="D120" s="72">
        <v>755.42283803153362</v>
      </c>
    </row>
    <row r="121" spans="2:4" x14ac:dyDescent="0.25">
      <c r="B121" s="78">
        <v>8</v>
      </c>
      <c r="C121" s="71">
        <v>400</v>
      </c>
      <c r="D121" s="72">
        <v>780.60200668896323</v>
      </c>
    </row>
    <row r="122" spans="2:4" x14ac:dyDescent="0.25">
      <c r="B122" s="78">
        <v>8</v>
      </c>
      <c r="C122" s="71">
        <v>450</v>
      </c>
      <c r="D122" s="72">
        <v>805.99617773530815</v>
      </c>
    </row>
    <row r="123" spans="2:4" x14ac:dyDescent="0.25">
      <c r="B123" s="78">
        <v>8</v>
      </c>
      <c r="C123" s="71">
        <v>500</v>
      </c>
      <c r="D123" s="72">
        <v>831.65312947921655</v>
      </c>
    </row>
    <row r="124" spans="2:4" x14ac:dyDescent="0.25">
      <c r="B124" s="78">
        <v>8</v>
      </c>
      <c r="C124" s="71">
        <v>600</v>
      </c>
      <c r="D124" s="72">
        <v>883.92259913999044</v>
      </c>
    </row>
    <row r="125" spans="2:4" x14ac:dyDescent="0.25">
      <c r="B125" s="78">
        <v>8</v>
      </c>
      <c r="C125" s="71">
        <v>700</v>
      </c>
      <c r="D125" s="72">
        <v>937.72097467749643</v>
      </c>
    </row>
    <row r="126" spans="2:4" x14ac:dyDescent="0.25">
      <c r="B126" s="78">
        <v>8</v>
      </c>
      <c r="C126" s="71">
        <v>800</v>
      </c>
      <c r="D126" s="72">
        <v>993.07214524605831</v>
      </c>
    </row>
    <row r="127" spans="2:4" x14ac:dyDescent="0.25">
      <c r="B127" s="78">
        <v>8</v>
      </c>
      <c r="C127" s="71">
        <v>900</v>
      </c>
      <c r="D127" s="72">
        <v>1050.0477783086478</v>
      </c>
    </row>
    <row r="128" spans="2:4" ht="15.75" thickBot="1" x14ac:dyDescent="0.3">
      <c r="B128" s="79">
        <v>8</v>
      </c>
      <c r="C128" s="74">
        <v>1000</v>
      </c>
      <c r="D128" s="75">
        <v>1108.5762064022933</v>
      </c>
    </row>
    <row r="129" spans="2:4" x14ac:dyDescent="0.25">
      <c r="B129" s="67">
        <v>10</v>
      </c>
      <c r="C129" s="68">
        <v>179.9</v>
      </c>
      <c r="D129" s="69">
        <v>663.42570473005253</v>
      </c>
    </row>
    <row r="130" spans="2:4" x14ac:dyDescent="0.25">
      <c r="B130" s="70">
        <v>10</v>
      </c>
      <c r="C130" s="71">
        <v>200</v>
      </c>
      <c r="D130" s="72">
        <v>675.65695174390828</v>
      </c>
    </row>
    <row r="131" spans="2:4" x14ac:dyDescent="0.25">
      <c r="B131" s="70">
        <v>10</v>
      </c>
      <c r="C131" s="71">
        <v>250</v>
      </c>
      <c r="D131" s="72">
        <v>703.08170090778788</v>
      </c>
    </row>
    <row r="132" spans="2:4" x14ac:dyDescent="0.25">
      <c r="B132" s="70">
        <v>10</v>
      </c>
      <c r="C132" s="71">
        <v>300</v>
      </c>
      <c r="D132" s="72">
        <v>729.0014333492594</v>
      </c>
    </row>
    <row r="133" spans="2:4" x14ac:dyDescent="0.25">
      <c r="B133" s="70">
        <v>10</v>
      </c>
      <c r="C133" s="71">
        <v>350</v>
      </c>
      <c r="D133" s="72">
        <v>754.46727185857617</v>
      </c>
    </row>
    <row r="134" spans="2:4" x14ac:dyDescent="0.25">
      <c r="B134" s="70">
        <v>10</v>
      </c>
      <c r="C134" s="71">
        <v>400</v>
      </c>
      <c r="D134" s="72">
        <v>779.8614429049212</v>
      </c>
    </row>
    <row r="135" spans="2:4" x14ac:dyDescent="0.25">
      <c r="B135" s="70">
        <v>10</v>
      </c>
      <c r="C135" s="71">
        <v>450</v>
      </c>
      <c r="D135" s="72">
        <v>805.37505972288591</v>
      </c>
    </row>
    <row r="136" spans="2:4" x14ac:dyDescent="0.25">
      <c r="B136" s="70">
        <v>10</v>
      </c>
      <c r="C136" s="71">
        <v>500</v>
      </c>
      <c r="D136" s="72">
        <v>831.12756808408983</v>
      </c>
    </row>
    <row r="137" spans="2:4" x14ac:dyDescent="0.25">
      <c r="B137" s="70">
        <v>10</v>
      </c>
      <c r="C137" s="71">
        <v>600</v>
      </c>
      <c r="D137" s="72">
        <v>883.56426182513133</v>
      </c>
    </row>
    <row r="138" spans="2:4" x14ac:dyDescent="0.25">
      <c r="B138" s="70">
        <v>10</v>
      </c>
      <c r="C138" s="71">
        <v>700</v>
      </c>
      <c r="D138" s="72">
        <v>937.43430482560916</v>
      </c>
    </row>
    <row r="139" spans="2:4" x14ac:dyDescent="0.25">
      <c r="B139" s="70">
        <v>10</v>
      </c>
      <c r="C139" s="71">
        <v>800</v>
      </c>
      <c r="D139" s="72">
        <v>992.857142857143</v>
      </c>
    </row>
    <row r="140" spans="2:4" x14ac:dyDescent="0.25">
      <c r="B140" s="70">
        <v>10</v>
      </c>
      <c r="C140" s="71">
        <v>900</v>
      </c>
      <c r="D140" s="72">
        <v>1049.8805542283803</v>
      </c>
    </row>
    <row r="141" spans="2:4" ht="15.75" thickBot="1" x14ac:dyDescent="0.3">
      <c r="B141" s="73">
        <v>10</v>
      </c>
      <c r="C141" s="74">
        <v>1000</v>
      </c>
      <c r="D141" s="75">
        <v>1108.4328714763496</v>
      </c>
    </row>
    <row r="142" spans="2:4" x14ac:dyDescent="0.25">
      <c r="B142" s="67">
        <v>12</v>
      </c>
      <c r="C142" s="68">
        <v>188</v>
      </c>
      <c r="D142" s="69">
        <v>665.00238891543233</v>
      </c>
    </row>
    <row r="143" spans="2:4" x14ac:dyDescent="0.25">
      <c r="B143" s="70">
        <v>12</v>
      </c>
      <c r="C143" s="71">
        <v>200</v>
      </c>
      <c r="D143" s="72">
        <v>672.74247491638789</v>
      </c>
    </row>
    <row r="144" spans="2:4" x14ac:dyDescent="0.25">
      <c r="B144" s="70">
        <v>12</v>
      </c>
      <c r="C144" s="71">
        <v>250</v>
      </c>
      <c r="D144" s="72">
        <v>701.29001433349254</v>
      </c>
    </row>
    <row r="145" spans="2:4" x14ac:dyDescent="0.25">
      <c r="B145" s="70">
        <v>12</v>
      </c>
      <c r="C145" s="71">
        <v>300</v>
      </c>
      <c r="D145" s="72">
        <v>727.73530817009089</v>
      </c>
    </row>
    <row r="146" spans="2:4" x14ac:dyDescent="0.25">
      <c r="B146" s="70">
        <v>12</v>
      </c>
      <c r="C146" s="71">
        <v>350</v>
      </c>
      <c r="D146" s="72">
        <v>753.51170568561872</v>
      </c>
    </row>
    <row r="147" spans="2:4" x14ac:dyDescent="0.25">
      <c r="B147" s="70">
        <v>12</v>
      </c>
      <c r="C147" s="71">
        <v>400</v>
      </c>
      <c r="D147" s="72">
        <v>779.09698996655527</v>
      </c>
    </row>
    <row r="148" spans="2:4" x14ac:dyDescent="0.25">
      <c r="B148" s="70">
        <v>12</v>
      </c>
      <c r="C148" s="71">
        <v>450</v>
      </c>
      <c r="D148" s="72">
        <v>804.75394171046344</v>
      </c>
    </row>
    <row r="149" spans="2:4" x14ac:dyDescent="0.25">
      <c r="B149" s="70">
        <v>12</v>
      </c>
      <c r="C149" s="71">
        <v>500</v>
      </c>
      <c r="D149" s="72">
        <v>830.60200668896323</v>
      </c>
    </row>
    <row r="150" spans="2:4" x14ac:dyDescent="0.25">
      <c r="B150" s="70">
        <v>12</v>
      </c>
      <c r="C150" s="71">
        <v>600</v>
      </c>
      <c r="D150" s="72">
        <v>883.18203535594841</v>
      </c>
    </row>
    <row r="151" spans="2:4" x14ac:dyDescent="0.25">
      <c r="B151" s="70">
        <v>12</v>
      </c>
      <c r="C151" s="71">
        <v>700</v>
      </c>
      <c r="D151" s="72">
        <v>937.14763497372201</v>
      </c>
    </row>
    <row r="152" spans="2:4" x14ac:dyDescent="0.25">
      <c r="B152" s="70">
        <v>12</v>
      </c>
      <c r="C152" s="71">
        <v>800</v>
      </c>
      <c r="D152" s="72">
        <v>992.64214046822735</v>
      </c>
    </row>
    <row r="153" spans="2:4" x14ac:dyDescent="0.25">
      <c r="B153" s="70">
        <v>12</v>
      </c>
      <c r="C153" s="71">
        <v>900</v>
      </c>
      <c r="D153" s="72">
        <v>1049.6894409937888</v>
      </c>
    </row>
    <row r="154" spans="2:4" ht="15.75" thickBot="1" x14ac:dyDescent="0.3">
      <c r="B154" s="73">
        <v>12</v>
      </c>
      <c r="C154" s="74">
        <v>1000</v>
      </c>
      <c r="D154" s="75">
        <v>1108.31342570473</v>
      </c>
    </row>
    <row r="155" spans="2:4" x14ac:dyDescent="0.25">
      <c r="B155" s="67">
        <v>14</v>
      </c>
      <c r="C155" s="68">
        <v>195</v>
      </c>
      <c r="D155" s="69">
        <v>666.22073578595325</v>
      </c>
    </row>
    <row r="156" spans="2:4" x14ac:dyDescent="0.25">
      <c r="B156" s="70">
        <v>14</v>
      </c>
      <c r="C156" s="71">
        <v>200</v>
      </c>
      <c r="D156" s="72">
        <v>669.61299569995219</v>
      </c>
    </row>
    <row r="157" spans="2:4" x14ac:dyDescent="0.25">
      <c r="B157" s="70">
        <v>14</v>
      </c>
      <c r="C157" s="71">
        <v>250</v>
      </c>
      <c r="D157" s="72">
        <v>699.45054945054949</v>
      </c>
    </row>
    <row r="158" spans="2:4" x14ac:dyDescent="0.25">
      <c r="B158" s="70">
        <v>14</v>
      </c>
      <c r="C158" s="71">
        <v>300</v>
      </c>
      <c r="D158" s="72">
        <v>726.44529383659824</v>
      </c>
    </row>
    <row r="159" spans="2:4" x14ac:dyDescent="0.25">
      <c r="B159" s="70">
        <v>14</v>
      </c>
      <c r="C159" s="71">
        <v>350</v>
      </c>
      <c r="D159" s="72">
        <v>752.53225035833725</v>
      </c>
    </row>
    <row r="160" spans="2:4" x14ac:dyDescent="0.25">
      <c r="B160" s="70">
        <v>14</v>
      </c>
      <c r="C160" s="71">
        <v>400</v>
      </c>
      <c r="D160" s="72">
        <v>778.33253702818922</v>
      </c>
    </row>
    <row r="161" spans="2:4" x14ac:dyDescent="0.25">
      <c r="B161" s="70">
        <v>14</v>
      </c>
      <c r="C161" s="71">
        <v>450</v>
      </c>
      <c r="D161" s="72">
        <v>804.13282369804108</v>
      </c>
    </row>
    <row r="162" spans="2:4" x14ac:dyDescent="0.25">
      <c r="B162" s="70">
        <v>14</v>
      </c>
      <c r="C162" s="71">
        <v>500</v>
      </c>
      <c r="D162" s="72">
        <v>830.10033444816054</v>
      </c>
    </row>
    <row r="163" spans="2:4" x14ac:dyDescent="0.25">
      <c r="B163" s="70">
        <v>14</v>
      </c>
      <c r="C163" s="71">
        <v>600</v>
      </c>
      <c r="D163" s="72">
        <v>882.79980888676539</v>
      </c>
    </row>
    <row r="164" spans="2:4" x14ac:dyDescent="0.25">
      <c r="B164" s="70">
        <v>14</v>
      </c>
      <c r="C164" s="71">
        <v>700</v>
      </c>
      <c r="D164" s="72">
        <v>936.86096512183462</v>
      </c>
    </row>
    <row r="165" spans="2:4" x14ac:dyDescent="0.25">
      <c r="B165" s="70">
        <v>14</v>
      </c>
      <c r="C165" s="71">
        <v>800</v>
      </c>
      <c r="D165" s="72">
        <v>992.42713807931204</v>
      </c>
    </row>
    <row r="166" spans="2:4" x14ac:dyDescent="0.25">
      <c r="B166" s="70">
        <v>14</v>
      </c>
      <c r="C166" s="71">
        <v>900</v>
      </c>
      <c r="D166" s="72">
        <v>1049.5222169135213</v>
      </c>
    </row>
    <row r="167" spans="2:4" ht="15.75" thickBot="1" x14ac:dyDescent="0.3">
      <c r="B167" s="73">
        <v>14</v>
      </c>
      <c r="C167" s="74">
        <v>1000</v>
      </c>
      <c r="D167" s="75">
        <v>1108.1700907787865</v>
      </c>
    </row>
    <row r="168" spans="2:4" x14ac:dyDescent="0.25">
      <c r="B168" s="67">
        <v>16</v>
      </c>
      <c r="C168" s="68">
        <v>201.4</v>
      </c>
      <c r="D168" s="69">
        <v>667.1763019589107</v>
      </c>
    </row>
    <row r="169" spans="2:4" x14ac:dyDescent="0.25">
      <c r="B169" s="78">
        <v>16</v>
      </c>
      <c r="C169" s="71">
        <v>225</v>
      </c>
      <c r="D169" s="72">
        <v>682.70425226946975</v>
      </c>
    </row>
    <row r="170" spans="2:4" x14ac:dyDescent="0.25">
      <c r="B170" s="78">
        <v>16</v>
      </c>
      <c r="C170" s="71">
        <v>250</v>
      </c>
      <c r="D170" s="72">
        <v>697.53941710463448</v>
      </c>
    </row>
    <row r="171" spans="2:4" x14ac:dyDescent="0.25">
      <c r="B171" s="78">
        <v>16</v>
      </c>
      <c r="C171" s="71">
        <v>300</v>
      </c>
      <c r="D171" s="72">
        <v>725.13139034878168</v>
      </c>
    </row>
    <row r="172" spans="2:4" x14ac:dyDescent="0.25">
      <c r="B172" s="78">
        <v>16</v>
      </c>
      <c r="C172" s="71">
        <v>350</v>
      </c>
      <c r="D172" s="72">
        <v>751.55279503105589</v>
      </c>
    </row>
    <row r="173" spans="2:4" x14ac:dyDescent="0.25">
      <c r="B173" s="78">
        <v>16</v>
      </c>
      <c r="C173" s="71">
        <v>400</v>
      </c>
      <c r="D173" s="72">
        <v>777.56808408982329</v>
      </c>
    </row>
    <row r="174" spans="2:4" x14ac:dyDescent="0.25">
      <c r="B174" s="78">
        <v>16</v>
      </c>
      <c r="C174" s="71">
        <v>450</v>
      </c>
      <c r="D174" s="72">
        <v>803.51170568561872</v>
      </c>
    </row>
    <row r="175" spans="2:4" x14ac:dyDescent="0.25">
      <c r="B175" s="78">
        <v>16</v>
      </c>
      <c r="C175" s="71">
        <v>500</v>
      </c>
      <c r="D175" s="72">
        <v>829.57477305303394</v>
      </c>
    </row>
    <row r="176" spans="2:4" x14ac:dyDescent="0.25">
      <c r="B176" s="78">
        <v>16</v>
      </c>
      <c r="C176" s="71">
        <v>600</v>
      </c>
      <c r="D176" s="72">
        <v>882.44147157190639</v>
      </c>
    </row>
    <row r="177" spans="2:4" x14ac:dyDescent="0.25">
      <c r="B177" s="78">
        <v>16</v>
      </c>
      <c r="C177" s="71">
        <v>700</v>
      </c>
      <c r="D177" s="72">
        <v>936.57429526994747</v>
      </c>
    </row>
    <row r="178" spans="2:4" x14ac:dyDescent="0.25">
      <c r="B178" s="78">
        <v>16</v>
      </c>
      <c r="C178" s="71">
        <v>800</v>
      </c>
      <c r="D178" s="72">
        <v>992.18824653607271</v>
      </c>
    </row>
    <row r="179" spans="2:4" x14ac:dyDescent="0.25">
      <c r="B179" s="78">
        <v>16</v>
      </c>
      <c r="C179" s="71">
        <v>900</v>
      </c>
      <c r="D179" s="72">
        <v>1049.3549928332538</v>
      </c>
    </row>
    <row r="180" spans="2:4" ht="15.75" thickBot="1" x14ac:dyDescent="0.3">
      <c r="B180" s="79">
        <v>16</v>
      </c>
      <c r="C180" s="74">
        <v>1000</v>
      </c>
      <c r="D180" s="75">
        <v>1108.0267558528428</v>
      </c>
    </row>
    <row r="181" spans="2:4" x14ac:dyDescent="0.25">
      <c r="B181" s="67">
        <v>18</v>
      </c>
      <c r="C181" s="68">
        <v>207.1</v>
      </c>
      <c r="D181" s="69">
        <v>667.91686574295272</v>
      </c>
    </row>
    <row r="182" spans="2:4" x14ac:dyDescent="0.25">
      <c r="B182" s="70">
        <v>18</v>
      </c>
      <c r="C182" s="71">
        <v>225</v>
      </c>
      <c r="D182" s="72">
        <v>680.17200191113227</v>
      </c>
    </row>
    <row r="183" spans="2:4" x14ac:dyDescent="0.25">
      <c r="B183" s="70">
        <v>18</v>
      </c>
      <c r="C183" s="71">
        <v>250</v>
      </c>
      <c r="D183" s="72">
        <v>695.58050645007165</v>
      </c>
    </row>
    <row r="184" spans="2:4" x14ac:dyDescent="0.25">
      <c r="B184" s="70">
        <v>18</v>
      </c>
      <c r="C184" s="71">
        <v>300</v>
      </c>
      <c r="D184" s="72">
        <v>723.81748686096512</v>
      </c>
    </row>
    <row r="185" spans="2:4" x14ac:dyDescent="0.25">
      <c r="B185" s="70">
        <v>18</v>
      </c>
      <c r="C185" s="71">
        <v>350</v>
      </c>
      <c r="D185" s="72">
        <v>750.54945054945063</v>
      </c>
    </row>
    <row r="186" spans="2:4" x14ac:dyDescent="0.25">
      <c r="B186" s="70">
        <v>18</v>
      </c>
      <c r="C186" s="71">
        <v>400</v>
      </c>
      <c r="D186" s="72">
        <v>776.77974199713333</v>
      </c>
    </row>
    <row r="187" spans="2:4" x14ac:dyDescent="0.25">
      <c r="B187" s="70">
        <v>18</v>
      </c>
      <c r="C187" s="71">
        <v>450</v>
      </c>
      <c r="D187" s="72">
        <v>802.89058767319636</v>
      </c>
    </row>
    <row r="188" spans="2:4" x14ac:dyDescent="0.25">
      <c r="B188" s="70">
        <v>18</v>
      </c>
      <c r="C188" s="71">
        <v>500</v>
      </c>
      <c r="D188" s="72">
        <v>829.04921165790734</v>
      </c>
    </row>
    <row r="189" spans="2:4" x14ac:dyDescent="0.25">
      <c r="B189" s="70">
        <v>18</v>
      </c>
      <c r="C189" s="71">
        <v>600</v>
      </c>
      <c r="D189" s="72">
        <v>882.05924510272337</v>
      </c>
    </row>
    <row r="190" spans="2:4" x14ac:dyDescent="0.25">
      <c r="B190" s="70">
        <v>18</v>
      </c>
      <c r="C190" s="71">
        <v>700</v>
      </c>
      <c r="D190" s="72">
        <v>936.31151457238423</v>
      </c>
    </row>
    <row r="191" spans="2:4" x14ac:dyDescent="0.25">
      <c r="B191" s="70">
        <v>18</v>
      </c>
      <c r="C191" s="71">
        <v>800</v>
      </c>
      <c r="D191" s="72">
        <v>991.97324414715706</v>
      </c>
    </row>
    <row r="192" spans="2:4" x14ac:dyDescent="0.25">
      <c r="B192" s="70">
        <v>18</v>
      </c>
      <c r="C192" s="71">
        <v>900</v>
      </c>
      <c r="D192" s="72">
        <v>1049.1877687529861</v>
      </c>
    </row>
    <row r="193" spans="2:4" ht="15.75" thickBot="1" x14ac:dyDescent="0.3">
      <c r="B193" s="73">
        <v>18</v>
      </c>
      <c r="C193" s="74">
        <v>1000</v>
      </c>
      <c r="D193" s="75">
        <v>1107.8834209268994</v>
      </c>
    </row>
    <row r="194" spans="2:4" x14ac:dyDescent="0.25">
      <c r="B194" s="67">
        <v>20</v>
      </c>
      <c r="C194" s="68">
        <v>212.4</v>
      </c>
      <c r="D194" s="69">
        <v>668.49020544672726</v>
      </c>
    </row>
    <row r="195" spans="2:4" x14ac:dyDescent="0.25">
      <c r="B195" s="70">
        <v>20</v>
      </c>
      <c r="C195" s="71">
        <v>225</v>
      </c>
      <c r="D195" s="72">
        <v>677.52030578117535</v>
      </c>
    </row>
    <row r="196" spans="2:4" x14ac:dyDescent="0.25">
      <c r="B196" s="70">
        <v>20</v>
      </c>
      <c r="C196" s="71">
        <v>250</v>
      </c>
      <c r="D196" s="72">
        <v>693.54992833253698</v>
      </c>
    </row>
    <row r="197" spans="2:4" x14ac:dyDescent="0.25">
      <c r="B197" s="70">
        <v>20</v>
      </c>
      <c r="C197" s="71">
        <v>300</v>
      </c>
      <c r="D197" s="72">
        <v>722.45580506450074</v>
      </c>
    </row>
    <row r="198" spans="2:4" x14ac:dyDescent="0.25">
      <c r="B198" s="70">
        <v>20</v>
      </c>
      <c r="C198" s="71">
        <v>350</v>
      </c>
      <c r="D198" s="72">
        <v>749.56999522216915</v>
      </c>
    </row>
    <row r="199" spans="2:4" x14ac:dyDescent="0.25">
      <c r="B199" s="70">
        <v>20</v>
      </c>
      <c r="C199" s="71">
        <v>400</v>
      </c>
      <c r="D199" s="72">
        <v>775.99139990444348</v>
      </c>
    </row>
    <row r="200" spans="2:4" x14ac:dyDescent="0.25">
      <c r="B200" s="70">
        <v>20</v>
      </c>
      <c r="C200" s="71">
        <v>450</v>
      </c>
      <c r="D200" s="72">
        <v>802.24558050644998</v>
      </c>
    </row>
    <row r="201" spans="2:4" x14ac:dyDescent="0.25">
      <c r="B201" s="70">
        <v>20</v>
      </c>
      <c r="C201" s="71">
        <v>500</v>
      </c>
      <c r="D201" s="72">
        <v>828.52365026278062</v>
      </c>
    </row>
    <row r="202" spans="2:4" x14ac:dyDescent="0.25">
      <c r="B202" s="70">
        <v>20</v>
      </c>
      <c r="C202" s="71">
        <v>600</v>
      </c>
      <c r="D202" s="72">
        <v>881.67701863354034</v>
      </c>
    </row>
    <row r="203" spans="2:4" x14ac:dyDescent="0.25">
      <c r="B203" s="70">
        <v>20</v>
      </c>
      <c r="C203" s="71">
        <v>700</v>
      </c>
      <c r="D203" s="72">
        <v>936.02484472049684</v>
      </c>
    </row>
    <row r="204" spans="2:4" x14ac:dyDescent="0.25">
      <c r="B204" s="70">
        <v>20</v>
      </c>
      <c r="C204" s="71">
        <v>800</v>
      </c>
      <c r="D204" s="72">
        <v>991.75824175824175</v>
      </c>
    </row>
    <row r="205" spans="2:4" x14ac:dyDescent="0.25">
      <c r="B205" s="70">
        <v>20</v>
      </c>
      <c r="C205" s="71">
        <v>900</v>
      </c>
      <c r="D205" s="72">
        <v>1048.9966555183948</v>
      </c>
    </row>
    <row r="206" spans="2:4" ht="15.75" thickBot="1" x14ac:dyDescent="0.3">
      <c r="B206" s="73">
        <v>20</v>
      </c>
      <c r="C206" s="74">
        <v>1000</v>
      </c>
      <c r="D206" s="75">
        <v>1107.7400860009557</v>
      </c>
    </row>
    <row r="207" spans="2:4" x14ac:dyDescent="0.25">
      <c r="B207" s="67">
        <v>25</v>
      </c>
      <c r="C207" s="68">
        <v>224</v>
      </c>
      <c r="D207" s="69">
        <v>669.35021500238895</v>
      </c>
    </row>
    <row r="208" spans="2:4" x14ac:dyDescent="0.25">
      <c r="B208" s="70">
        <v>25</v>
      </c>
      <c r="C208" s="71">
        <v>250</v>
      </c>
      <c r="D208" s="72">
        <v>688.22264691829912</v>
      </c>
    </row>
    <row r="209" spans="2:4" x14ac:dyDescent="0.25">
      <c r="B209" s="70">
        <v>25</v>
      </c>
      <c r="C209" s="71">
        <v>300</v>
      </c>
      <c r="D209" s="72">
        <v>718.96798853320593</v>
      </c>
    </row>
    <row r="210" spans="2:4" x14ac:dyDescent="0.25">
      <c r="B210" s="70">
        <v>25</v>
      </c>
      <c r="C210" s="71">
        <v>350</v>
      </c>
      <c r="D210" s="72">
        <v>747.01385570950788</v>
      </c>
    </row>
    <row r="211" spans="2:4" x14ac:dyDescent="0.25">
      <c r="B211" s="70">
        <v>25</v>
      </c>
      <c r="C211" s="71">
        <v>400</v>
      </c>
      <c r="D211" s="72">
        <v>774.03248924988054</v>
      </c>
    </row>
    <row r="212" spans="2:4" x14ac:dyDescent="0.25">
      <c r="B212" s="70">
        <v>25</v>
      </c>
      <c r="C212" s="71">
        <v>450</v>
      </c>
      <c r="D212" s="72">
        <v>800.66889632107018</v>
      </c>
    </row>
    <row r="213" spans="2:4" x14ac:dyDescent="0.25">
      <c r="B213" s="70">
        <v>25</v>
      </c>
      <c r="C213" s="71">
        <v>500</v>
      </c>
      <c r="D213" s="72">
        <v>827.20974677496417</v>
      </c>
    </row>
    <row r="214" spans="2:4" x14ac:dyDescent="0.25">
      <c r="B214" s="70">
        <v>25</v>
      </c>
      <c r="C214" s="71">
        <v>600</v>
      </c>
      <c r="D214" s="72">
        <v>880.74534161490692</v>
      </c>
    </row>
    <row r="215" spans="2:4" x14ac:dyDescent="0.25">
      <c r="B215" s="70">
        <v>25</v>
      </c>
      <c r="C215" s="71">
        <v>700</v>
      </c>
      <c r="D215" s="72">
        <v>935.30817009077873</v>
      </c>
    </row>
    <row r="216" spans="2:4" x14ac:dyDescent="0.25">
      <c r="B216" s="70">
        <v>25</v>
      </c>
      <c r="C216" s="71">
        <v>800</v>
      </c>
      <c r="D216" s="72">
        <v>991.20879120879113</v>
      </c>
    </row>
    <row r="217" spans="2:4" x14ac:dyDescent="0.25">
      <c r="B217" s="70">
        <v>25</v>
      </c>
      <c r="C217" s="71">
        <v>900</v>
      </c>
      <c r="D217" s="72">
        <v>1048.5666507405638</v>
      </c>
    </row>
    <row r="218" spans="2:4" ht="15.75" thickBot="1" x14ac:dyDescent="0.3">
      <c r="B218" s="73">
        <v>25</v>
      </c>
      <c r="C218" s="74">
        <v>1000</v>
      </c>
      <c r="D218" s="75">
        <v>1107.4056378404205</v>
      </c>
    </row>
    <row r="219" spans="2:4" x14ac:dyDescent="0.25">
      <c r="B219" s="67">
        <v>30</v>
      </c>
      <c r="C219" s="68">
        <v>233.9</v>
      </c>
      <c r="D219" s="69">
        <v>669.66077400860001</v>
      </c>
    </row>
    <row r="220" spans="2:4" x14ac:dyDescent="0.25">
      <c r="B220" s="70">
        <v>30</v>
      </c>
      <c r="C220" s="71">
        <v>250</v>
      </c>
      <c r="D220" s="72">
        <v>682.39369326325846</v>
      </c>
    </row>
    <row r="221" spans="2:4" x14ac:dyDescent="0.25">
      <c r="B221" s="70">
        <v>30</v>
      </c>
      <c r="C221" s="71">
        <v>300</v>
      </c>
      <c r="D221" s="72">
        <v>715.31294792164363</v>
      </c>
    </row>
    <row r="222" spans="2:4" x14ac:dyDescent="0.25">
      <c r="B222" s="70">
        <v>30</v>
      </c>
      <c r="C222" s="71">
        <v>350</v>
      </c>
      <c r="D222" s="72">
        <v>744.40993788819878</v>
      </c>
    </row>
    <row r="223" spans="2:4" x14ac:dyDescent="0.25">
      <c r="B223" s="70">
        <v>30</v>
      </c>
      <c r="C223" s="71">
        <v>400</v>
      </c>
      <c r="D223" s="72">
        <v>772.02580028666978</v>
      </c>
    </row>
    <row r="224" spans="2:4" x14ac:dyDescent="0.25">
      <c r="B224" s="70">
        <v>30</v>
      </c>
      <c r="C224" s="71">
        <v>450</v>
      </c>
      <c r="D224" s="72">
        <v>799.04443382704255</v>
      </c>
    </row>
    <row r="225" spans="2:4" x14ac:dyDescent="0.25">
      <c r="B225" s="70">
        <v>30</v>
      </c>
      <c r="C225" s="71">
        <v>500</v>
      </c>
      <c r="D225" s="72">
        <v>825.89584328714761</v>
      </c>
    </row>
    <row r="226" spans="2:4" x14ac:dyDescent="0.25">
      <c r="B226" s="70">
        <v>30</v>
      </c>
      <c r="C226" s="71">
        <v>600</v>
      </c>
      <c r="D226" s="72">
        <v>879.78977544194936</v>
      </c>
    </row>
    <row r="227" spans="2:4" x14ac:dyDescent="0.25">
      <c r="B227" s="70">
        <v>30</v>
      </c>
      <c r="C227" s="71">
        <v>700</v>
      </c>
      <c r="D227" s="72">
        <v>934.59149546106062</v>
      </c>
    </row>
    <row r="228" spans="2:4" x14ac:dyDescent="0.25">
      <c r="B228" s="70">
        <v>30</v>
      </c>
      <c r="C228" s="71">
        <v>800</v>
      </c>
      <c r="D228" s="72">
        <v>990.65934065934061</v>
      </c>
    </row>
    <row r="229" spans="2:4" x14ac:dyDescent="0.25">
      <c r="B229" s="70">
        <v>30</v>
      </c>
      <c r="C229" s="71">
        <v>900</v>
      </c>
      <c r="D229" s="72">
        <v>1048.1366459627329</v>
      </c>
    </row>
    <row r="230" spans="2:4" ht="15.75" thickBot="1" x14ac:dyDescent="0.3">
      <c r="B230" s="73">
        <v>30</v>
      </c>
      <c r="C230" s="74">
        <v>1000</v>
      </c>
      <c r="D230" s="75">
        <v>1107.0473005255615</v>
      </c>
    </row>
    <row r="231" spans="2:4" x14ac:dyDescent="0.25">
      <c r="B231" s="67">
        <v>35</v>
      </c>
      <c r="C231" s="68">
        <v>242.6</v>
      </c>
      <c r="D231" s="69">
        <v>669.51743908265644</v>
      </c>
    </row>
    <row r="232" spans="2:4" x14ac:dyDescent="0.25">
      <c r="B232" s="70">
        <v>35</v>
      </c>
      <c r="C232" s="71">
        <v>250</v>
      </c>
      <c r="D232" s="72">
        <v>675.99139990444337</v>
      </c>
    </row>
    <row r="233" spans="2:4" x14ac:dyDescent="0.25">
      <c r="B233" s="70">
        <v>35</v>
      </c>
      <c r="C233" s="71">
        <v>300</v>
      </c>
      <c r="D233" s="72">
        <v>711.51457238413764</v>
      </c>
    </row>
    <row r="234" spans="2:4" x14ac:dyDescent="0.25">
      <c r="B234" s="70">
        <v>35</v>
      </c>
      <c r="C234" s="71">
        <v>350</v>
      </c>
      <c r="D234" s="72">
        <v>741.71046344959393</v>
      </c>
    </row>
    <row r="235" spans="2:4" x14ac:dyDescent="0.25">
      <c r="B235" s="70">
        <v>35</v>
      </c>
      <c r="C235" s="71">
        <v>400</v>
      </c>
      <c r="D235" s="72">
        <v>769.99522216913522</v>
      </c>
    </row>
    <row r="236" spans="2:4" x14ac:dyDescent="0.25">
      <c r="B236" s="70">
        <v>35</v>
      </c>
      <c r="C236" s="71">
        <v>450</v>
      </c>
      <c r="D236" s="72">
        <v>797.41997133301481</v>
      </c>
    </row>
    <row r="237" spans="2:4" x14ac:dyDescent="0.25">
      <c r="B237" s="70">
        <v>35</v>
      </c>
      <c r="C237" s="71">
        <v>500</v>
      </c>
      <c r="D237" s="72">
        <v>824.55805064500714</v>
      </c>
    </row>
    <row r="238" spans="2:4" x14ac:dyDescent="0.25">
      <c r="B238" s="70">
        <v>35</v>
      </c>
      <c r="C238" s="71">
        <v>600</v>
      </c>
      <c r="D238" s="72">
        <v>878.85809842331582</v>
      </c>
    </row>
    <row r="239" spans="2:4" x14ac:dyDescent="0.25">
      <c r="B239" s="70">
        <v>35</v>
      </c>
      <c r="C239" s="71">
        <v>700</v>
      </c>
      <c r="D239" s="72">
        <v>933.89870998566653</v>
      </c>
    </row>
    <row r="240" spans="2:4" x14ac:dyDescent="0.25">
      <c r="B240" s="70">
        <v>35</v>
      </c>
      <c r="C240" s="71">
        <v>800</v>
      </c>
      <c r="D240" s="72">
        <v>990.10989010989022</v>
      </c>
    </row>
    <row r="241" spans="2:4" x14ac:dyDescent="0.25">
      <c r="B241" s="70">
        <v>35</v>
      </c>
      <c r="C241" s="71">
        <v>900</v>
      </c>
      <c r="D241" s="72">
        <v>1047.7066411849021</v>
      </c>
    </row>
    <row r="242" spans="2:4" ht="15.75" thickBot="1" x14ac:dyDescent="0.3">
      <c r="B242" s="73">
        <v>35</v>
      </c>
      <c r="C242" s="74">
        <v>1000</v>
      </c>
      <c r="D242" s="75">
        <v>1106.7128523650263</v>
      </c>
    </row>
    <row r="243" spans="2:4" x14ac:dyDescent="0.25">
      <c r="B243" s="67">
        <v>40</v>
      </c>
      <c r="C243" s="68">
        <v>250.4</v>
      </c>
      <c r="D243" s="69">
        <v>669.08743430482571</v>
      </c>
    </row>
    <row r="244" spans="2:4" x14ac:dyDescent="0.25">
      <c r="B244" s="70">
        <v>40</v>
      </c>
      <c r="C244" s="71">
        <v>275</v>
      </c>
      <c r="D244" s="72">
        <v>689.7515527950311</v>
      </c>
    </row>
    <row r="245" spans="2:4" x14ac:dyDescent="0.25">
      <c r="B245" s="70">
        <v>40</v>
      </c>
      <c r="C245" s="71">
        <v>300</v>
      </c>
      <c r="D245" s="72">
        <v>707.52508361204013</v>
      </c>
    </row>
    <row r="246" spans="2:4" x14ac:dyDescent="0.25">
      <c r="B246" s="70">
        <v>40</v>
      </c>
      <c r="C246" s="71">
        <v>350</v>
      </c>
      <c r="D246" s="72">
        <v>738.96321070234114</v>
      </c>
    </row>
    <row r="247" spans="2:4" x14ac:dyDescent="0.25">
      <c r="B247" s="70">
        <v>40</v>
      </c>
      <c r="C247" s="71">
        <v>400</v>
      </c>
      <c r="D247" s="72">
        <v>767.91686574295272</v>
      </c>
    </row>
    <row r="248" spans="2:4" x14ac:dyDescent="0.25">
      <c r="B248" s="70">
        <v>40</v>
      </c>
      <c r="C248" s="71">
        <v>450</v>
      </c>
      <c r="D248" s="72">
        <v>795.79550883898708</v>
      </c>
    </row>
    <row r="249" spans="2:4" x14ac:dyDescent="0.25">
      <c r="B249" s="70">
        <v>40</v>
      </c>
      <c r="C249" s="71">
        <v>500</v>
      </c>
      <c r="D249" s="72">
        <v>823.22025800286667</v>
      </c>
    </row>
    <row r="250" spans="2:4" x14ac:dyDescent="0.25">
      <c r="B250" s="70">
        <v>40</v>
      </c>
      <c r="C250" s="71">
        <v>600</v>
      </c>
      <c r="D250" s="72">
        <v>877.90253225035838</v>
      </c>
    </row>
    <row r="251" spans="2:4" x14ac:dyDescent="0.25">
      <c r="B251" s="70">
        <v>40</v>
      </c>
      <c r="C251" s="71">
        <v>700</v>
      </c>
      <c r="D251" s="72">
        <v>933.18203535594841</v>
      </c>
    </row>
    <row r="252" spans="2:4" x14ac:dyDescent="0.25">
      <c r="B252" s="70">
        <v>40</v>
      </c>
      <c r="C252" s="71">
        <v>800</v>
      </c>
      <c r="D252" s="72">
        <v>989.56043956043959</v>
      </c>
    </row>
    <row r="253" spans="2:4" x14ac:dyDescent="0.25">
      <c r="B253" s="70">
        <v>40</v>
      </c>
      <c r="C253" s="71">
        <v>900</v>
      </c>
      <c r="D253" s="72">
        <v>1047.276636407071</v>
      </c>
    </row>
    <row r="254" spans="2:4" ht="15.75" thickBot="1" x14ac:dyDescent="0.3">
      <c r="B254" s="73">
        <v>40</v>
      </c>
      <c r="C254" s="74">
        <v>1000</v>
      </c>
      <c r="D254" s="75">
        <v>1106.3545150501673</v>
      </c>
    </row>
    <row r="255" spans="2:4" x14ac:dyDescent="0.25">
      <c r="B255" s="67">
        <v>45</v>
      </c>
      <c r="C255" s="68">
        <v>257.39999999999998</v>
      </c>
      <c r="D255" s="69">
        <v>668.3946488294315</v>
      </c>
    </row>
    <row r="256" spans="2:4" x14ac:dyDescent="0.25">
      <c r="B256" s="70">
        <v>45</v>
      </c>
      <c r="C256" s="71">
        <v>275</v>
      </c>
      <c r="D256" s="72">
        <v>684.25704730052564</v>
      </c>
    </row>
    <row r="257" spans="2:4" x14ac:dyDescent="0.25">
      <c r="B257" s="70">
        <v>45</v>
      </c>
      <c r="C257" s="71">
        <v>300</v>
      </c>
      <c r="D257" s="72">
        <v>703.34448160535112</v>
      </c>
    </row>
    <row r="258" spans="2:4" x14ac:dyDescent="0.25">
      <c r="B258" s="70">
        <v>45</v>
      </c>
      <c r="C258" s="71">
        <v>350</v>
      </c>
      <c r="D258" s="72">
        <v>736.14429049211662</v>
      </c>
    </row>
    <row r="259" spans="2:4" x14ac:dyDescent="0.25">
      <c r="B259" s="70">
        <v>45</v>
      </c>
      <c r="C259" s="71">
        <v>400</v>
      </c>
      <c r="D259" s="72">
        <v>765.79073100812229</v>
      </c>
    </row>
    <row r="260" spans="2:4" x14ac:dyDescent="0.25">
      <c r="B260" s="70">
        <v>45</v>
      </c>
      <c r="C260" s="71">
        <v>450</v>
      </c>
      <c r="D260" s="72">
        <v>794.12326803631152</v>
      </c>
    </row>
    <row r="261" spans="2:4" x14ac:dyDescent="0.25">
      <c r="B261" s="70">
        <v>45</v>
      </c>
      <c r="C261" s="71">
        <v>500</v>
      </c>
      <c r="D261" s="72">
        <v>821.88246536072631</v>
      </c>
    </row>
    <row r="262" spans="2:4" x14ac:dyDescent="0.25">
      <c r="B262" s="70">
        <v>45</v>
      </c>
      <c r="C262" s="71">
        <v>600</v>
      </c>
      <c r="D262" s="72">
        <v>876.94696607740093</v>
      </c>
    </row>
    <row r="263" spans="2:4" x14ac:dyDescent="0.25">
      <c r="B263" s="70">
        <v>45</v>
      </c>
      <c r="C263" s="71">
        <v>700</v>
      </c>
      <c r="D263" s="72">
        <v>932.4653607262303</v>
      </c>
    </row>
    <row r="264" spans="2:4" x14ac:dyDescent="0.25">
      <c r="B264" s="70">
        <v>45</v>
      </c>
      <c r="C264" s="71">
        <v>800</v>
      </c>
      <c r="D264" s="72">
        <v>989.01098901098908</v>
      </c>
    </row>
    <row r="265" spans="2:4" x14ac:dyDescent="0.25">
      <c r="B265" s="70">
        <v>45</v>
      </c>
      <c r="C265" s="71">
        <v>900</v>
      </c>
      <c r="D265" s="72">
        <v>1046.8466316292404</v>
      </c>
    </row>
    <row r="266" spans="2:4" ht="15.75" thickBot="1" x14ac:dyDescent="0.3">
      <c r="B266" s="73">
        <v>45</v>
      </c>
      <c r="C266" s="74">
        <v>1000</v>
      </c>
      <c r="D266" s="75">
        <v>1106.0200668896321</v>
      </c>
    </row>
    <row r="267" spans="2:4" x14ac:dyDescent="0.25">
      <c r="B267" s="67">
        <v>50</v>
      </c>
      <c r="C267" s="68">
        <v>263.89999999999998</v>
      </c>
      <c r="D267" s="69">
        <v>667.51075011944579</v>
      </c>
    </row>
    <row r="268" spans="2:4" x14ac:dyDescent="0.25">
      <c r="B268" s="70">
        <v>50</v>
      </c>
      <c r="C268" s="71">
        <v>275</v>
      </c>
      <c r="D268" s="72">
        <v>678.33253702818922</v>
      </c>
    </row>
    <row r="269" spans="2:4" x14ac:dyDescent="0.25">
      <c r="B269" s="70">
        <v>50</v>
      </c>
      <c r="C269" s="71">
        <v>300</v>
      </c>
      <c r="D269" s="72">
        <v>698.92498805542277</v>
      </c>
    </row>
    <row r="270" spans="2:4" x14ac:dyDescent="0.25">
      <c r="B270" s="70">
        <v>50</v>
      </c>
      <c r="C270" s="71">
        <v>350</v>
      </c>
      <c r="D270" s="72">
        <v>733.22981366459635</v>
      </c>
    </row>
    <row r="271" spans="2:4" x14ac:dyDescent="0.25">
      <c r="B271" s="70">
        <v>50</v>
      </c>
      <c r="C271" s="71">
        <v>400</v>
      </c>
      <c r="D271" s="72">
        <v>763.66459627329186</v>
      </c>
    </row>
    <row r="272" spans="2:4" x14ac:dyDescent="0.25">
      <c r="B272" s="70">
        <v>50</v>
      </c>
      <c r="C272" s="71">
        <v>450</v>
      </c>
      <c r="D272" s="72">
        <v>792.45102723363584</v>
      </c>
    </row>
    <row r="273" spans="2:4" x14ac:dyDescent="0.25">
      <c r="B273" s="70">
        <v>50</v>
      </c>
      <c r="C273" s="71">
        <v>500</v>
      </c>
      <c r="D273" s="72">
        <v>820.52078356426182</v>
      </c>
    </row>
    <row r="274" spans="2:4" x14ac:dyDescent="0.25">
      <c r="B274" s="70">
        <v>50</v>
      </c>
      <c r="C274" s="71">
        <v>600</v>
      </c>
      <c r="D274" s="72">
        <v>875.96751075011946</v>
      </c>
    </row>
    <row r="275" spans="2:4" x14ac:dyDescent="0.25">
      <c r="B275" s="70">
        <v>50</v>
      </c>
      <c r="C275" s="71">
        <v>700</v>
      </c>
      <c r="D275" s="72">
        <v>931.74868609651219</v>
      </c>
    </row>
    <row r="276" spans="2:4" x14ac:dyDescent="0.25">
      <c r="B276" s="70">
        <v>50</v>
      </c>
      <c r="C276" s="71">
        <v>800</v>
      </c>
      <c r="D276" s="72">
        <v>988.46153846153845</v>
      </c>
    </row>
    <row r="277" spans="2:4" x14ac:dyDescent="0.25">
      <c r="B277" s="70">
        <v>50</v>
      </c>
      <c r="C277" s="71">
        <v>900</v>
      </c>
      <c r="D277" s="72">
        <v>1046.3927376970855</v>
      </c>
    </row>
    <row r="278" spans="2:4" ht="15.75" thickBot="1" x14ac:dyDescent="0.3">
      <c r="B278" s="73">
        <v>50</v>
      </c>
      <c r="C278" s="74">
        <v>1000</v>
      </c>
      <c r="D278" s="75">
        <v>1105.6617295747731</v>
      </c>
    </row>
    <row r="279" spans="2:4" x14ac:dyDescent="0.25">
      <c r="B279" s="67">
        <v>60</v>
      </c>
      <c r="C279" s="68">
        <v>275.60000000000002</v>
      </c>
      <c r="D279" s="69">
        <v>665.21739130434776</v>
      </c>
    </row>
    <row r="280" spans="2:4" x14ac:dyDescent="0.25">
      <c r="B280" s="70">
        <v>60</v>
      </c>
      <c r="C280" s="71">
        <v>300</v>
      </c>
      <c r="D280" s="72">
        <v>689.32154801720026</v>
      </c>
    </row>
    <row r="281" spans="2:4" x14ac:dyDescent="0.25">
      <c r="B281" s="70">
        <v>60</v>
      </c>
      <c r="C281" s="71">
        <v>350</v>
      </c>
      <c r="D281" s="72">
        <v>727.16196846631635</v>
      </c>
    </row>
    <row r="282" spans="2:4" x14ac:dyDescent="0.25">
      <c r="B282" s="70">
        <v>60</v>
      </c>
      <c r="C282" s="71">
        <v>400</v>
      </c>
      <c r="D282" s="72">
        <v>759.24510272336352</v>
      </c>
    </row>
    <row r="283" spans="2:4" x14ac:dyDescent="0.25">
      <c r="B283" s="70">
        <v>60</v>
      </c>
      <c r="C283" s="71">
        <v>450</v>
      </c>
      <c r="D283" s="72">
        <v>789.03487816531299</v>
      </c>
    </row>
    <row r="284" spans="2:4" x14ac:dyDescent="0.25">
      <c r="B284" s="70">
        <v>60</v>
      </c>
      <c r="C284" s="71">
        <v>500</v>
      </c>
      <c r="D284" s="72">
        <v>817.74964166268512</v>
      </c>
    </row>
    <row r="285" spans="2:4" x14ac:dyDescent="0.25">
      <c r="B285" s="70">
        <v>60</v>
      </c>
      <c r="C285" s="71">
        <v>600</v>
      </c>
      <c r="D285" s="72">
        <v>874.03248924988054</v>
      </c>
    </row>
    <row r="286" spans="2:4" x14ac:dyDescent="0.25">
      <c r="B286" s="70">
        <v>60</v>
      </c>
      <c r="C286" s="71">
        <v>700</v>
      </c>
      <c r="D286" s="72">
        <v>930.31533683707607</v>
      </c>
    </row>
    <row r="287" spans="2:4" x14ac:dyDescent="0.25">
      <c r="B287" s="70">
        <v>60</v>
      </c>
      <c r="C287" s="71">
        <v>800</v>
      </c>
      <c r="D287" s="72">
        <v>987.36263736263743</v>
      </c>
    </row>
    <row r="288" spans="2:4" x14ac:dyDescent="0.25">
      <c r="B288" s="70">
        <v>60</v>
      </c>
      <c r="C288" s="71">
        <v>900</v>
      </c>
      <c r="D288" s="72">
        <v>1045.5327281414238</v>
      </c>
    </row>
    <row r="289" spans="2:4" ht="15.75" thickBot="1" x14ac:dyDescent="0.3">
      <c r="B289" s="73">
        <v>60</v>
      </c>
      <c r="C289" s="74">
        <v>1000</v>
      </c>
      <c r="D289" s="75">
        <v>1104.9689440993789</v>
      </c>
    </row>
    <row r="290" spans="2:4" x14ac:dyDescent="0.25">
      <c r="B290" s="67">
        <v>70</v>
      </c>
      <c r="C290" s="68">
        <v>285.8</v>
      </c>
      <c r="D290" s="69">
        <v>662.35069278547542</v>
      </c>
    </row>
    <row r="291" spans="2:4" x14ac:dyDescent="0.25">
      <c r="B291" s="70">
        <v>70</v>
      </c>
      <c r="C291" s="71">
        <v>300</v>
      </c>
      <c r="D291" s="72">
        <v>678.42809364548498</v>
      </c>
    </row>
    <row r="292" spans="2:4" x14ac:dyDescent="0.25">
      <c r="B292" s="70">
        <v>70</v>
      </c>
      <c r="C292" s="71">
        <v>350</v>
      </c>
      <c r="D292" s="72">
        <v>720.71189679885333</v>
      </c>
    </row>
    <row r="293" spans="2:4" x14ac:dyDescent="0.25">
      <c r="B293" s="70">
        <v>70</v>
      </c>
      <c r="C293" s="71">
        <v>400</v>
      </c>
      <c r="D293" s="72">
        <v>754.7061634018155</v>
      </c>
    </row>
    <row r="294" spans="2:4" x14ac:dyDescent="0.25">
      <c r="B294" s="70">
        <v>70</v>
      </c>
      <c r="C294" s="71">
        <v>450</v>
      </c>
      <c r="D294" s="72">
        <v>785.54706163401818</v>
      </c>
    </row>
    <row r="295" spans="2:4" x14ac:dyDescent="0.25">
      <c r="B295" s="70">
        <v>70</v>
      </c>
      <c r="C295" s="71">
        <v>500</v>
      </c>
      <c r="D295" s="72">
        <v>814.95461060678451</v>
      </c>
    </row>
    <row r="296" spans="2:4" x14ac:dyDescent="0.25">
      <c r="B296" s="70">
        <v>70</v>
      </c>
      <c r="C296" s="71">
        <v>600</v>
      </c>
      <c r="D296" s="72">
        <v>872.09746774964162</v>
      </c>
    </row>
    <row r="297" spans="2:4" x14ac:dyDescent="0.25">
      <c r="B297" s="70">
        <v>70</v>
      </c>
      <c r="C297" s="71">
        <v>700</v>
      </c>
      <c r="D297" s="72">
        <v>928.85809842331582</v>
      </c>
    </row>
    <row r="298" spans="2:4" x14ac:dyDescent="0.25">
      <c r="B298" s="70">
        <v>70</v>
      </c>
      <c r="C298" s="71">
        <v>800</v>
      </c>
      <c r="D298" s="72">
        <v>986.23984710941227</v>
      </c>
    </row>
    <row r="299" spans="2:4" x14ac:dyDescent="0.25">
      <c r="B299" s="70">
        <v>70</v>
      </c>
      <c r="C299" s="71">
        <v>900</v>
      </c>
      <c r="D299" s="72">
        <v>1044.6727185857621</v>
      </c>
    </row>
    <row r="300" spans="2:4" ht="15.75" thickBot="1" x14ac:dyDescent="0.3">
      <c r="B300" s="73">
        <v>70</v>
      </c>
      <c r="C300" s="74">
        <v>1000</v>
      </c>
      <c r="D300" s="75">
        <v>1104.2761586239847</v>
      </c>
    </row>
    <row r="301" spans="2:4" x14ac:dyDescent="0.25">
      <c r="B301" s="67">
        <v>80</v>
      </c>
      <c r="C301" s="68">
        <v>295</v>
      </c>
      <c r="D301" s="69">
        <v>659.03010033444809</v>
      </c>
    </row>
    <row r="302" spans="2:4" x14ac:dyDescent="0.25">
      <c r="B302" s="70">
        <v>80</v>
      </c>
      <c r="C302" s="71">
        <v>300</v>
      </c>
      <c r="D302" s="72">
        <v>665.67128523650263</v>
      </c>
    </row>
    <row r="303" spans="2:4" x14ac:dyDescent="0.25">
      <c r="B303" s="70">
        <v>80</v>
      </c>
      <c r="C303" s="71">
        <v>350</v>
      </c>
      <c r="D303" s="72">
        <v>713.83182035355946</v>
      </c>
    </row>
    <row r="304" spans="2:4" x14ac:dyDescent="0.25">
      <c r="B304" s="70">
        <v>80</v>
      </c>
      <c r="C304" s="71">
        <v>400</v>
      </c>
      <c r="D304" s="72">
        <v>749.97611084567609</v>
      </c>
    </row>
    <row r="305" spans="2:4" x14ac:dyDescent="0.25">
      <c r="B305" s="70">
        <v>80</v>
      </c>
      <c r="C305" s="71">
        <v>450</v>
      </c>
      <c r="D305" s="72">
        <v>781.96368848542772</v>
      </c>
    </row>
    <row r="306" spans="2:4" x14ac:dyDescent="0.25">
      <c r="B306" s="70">
        <v>80</v>
      </c>
      <c r="C306" s="71">
        <v>500</v>
      </c>
      <c r="D306" s="72">
        <v>812.11180124223608</v>
      </c>
    </row>
    <row r="307" spans="2:4" x14ac:dyDescent="0.25">
      <c r="B307" s="70">
        <v>80</v>
      </c>
      <c r="C307" s="71">
        <v>600</v>
      </c>
      <c r="D307" s="72">
        <v>870.13855709507891</v>
      </c>
    </row>
    <row r="308" spans="2:4" x14ac:dyDescent="0.25">
      <c r="B308" s="70">
        <v>80</v>
      </c>
      <c r="C308" s="71">
        <v>700</v>
      </c>
      <c r="D308" s="72">
        <v>927.4247491638796</v>
      </c>
    </row>
    <row r="309" spans="2:4" x14ac:dyDescent="0.25">
      <c r="B309" s="70">
        <v>80</v>
      </c>
      <c r="C309" s="71">
        <v>800</v>
      </c>
      <c r="D309" s="72">
        <v>985.14094601051124</v>
      </c>
    </row>
    <row r="310" spans="2:4" x14ac:dyDescent="0.25">
      <c r="B310" s="70">
        <v>80</v>
      </c>
      <c r="C310" s="71">
        <v>900</v>
      </c>
      <c r="D310" s="72">
        <v>1043.7888198757764</v>
      </c>
    </row>
    <row r="311" spans="2:4" ht="15.75" thickBot="1" x14ac:dyDescent="0.3">
      <c r="B311" s="73">
        <v>80</v>
      </c>
      <c r="C311" s="74">
        <v>1000</v>
      </c>
      <c r="D311" s="75">
        <v>1103.5833731485907</v>
      </c>
    </row>
    <row r="312" spans="2:4" x14ac:dyDescent="0.25">
      <c r="B312" s="67">
        <v>90</v>
      </c>
      <c r="C312" s="68">
        <v>303.3</v>
      </c>
      <c r="D312" s="69">
        <v>655.25561395126613</v>
      </c>
    </row>
    <row r="313" spans="2:4" x14ac:dyDescent="0.25">
      <c r="B313" s="70">
        <v>90</v>
      </c>
      <c r="C313" s="71">
        <v>350</v>
      </c>
      <c r="D313" s="72">
        <v>706.47396082178693</v>
      </c>
    </row>
    <row r="314" spans="2:4" x14ac:dyDescent="0.25">
      <c r="B314" s="70">
        <v>90</v>
      </c>
      <c r="C314" s="71">
        <v>400</v>
      </c>
      <c r="D314" s="72">
        <v>745.05494505494516</v>
      </c>
    </row>
    <row r="315" spans="2:4" x14ac:dyDescent="0.25">
      <c r="B315" s="70">
        <v>90</v>
      </c>
      <c r="C315" s="71">
        <v>450</v>
      </c>
      <c r="D315" s="72">
        <v>778.30864787386531</v>
      </c>
    </row>
    <row r="316" spans="2:4" x14ac:dyDescent="0.25">
      <c r="B316" s="70">
        <v>90</v>
      </c>
      <c r="C316" s="71">
        <v>500</v>
      </c>
      <c r="D316" s="72">
        <v>809.22121356903972</v>
      </c>
    </row>
    <row r="317" spans="2:4" x14ac:dyDescent="0.25">
      <c r="B317" s="70">
        <v>90</v>
      </c>
      <c r="C317" s="71">
        <v>600</v>
      </c>
      <c r="D317" s="72">
        <v>868.15575728619206</v>
      </c>
    </row>
    <row r="318" spans="2:4" x14ac:dyDescent="0.25">
      <c r="B318" s="70">
        <v>90</v>
      </c>
      <c r="C318" s="71">
        <v>700</v>
      </c>
      <c r="D318" s="72">
        <v>925.96751075011946</v>
      </c>
    </row>
    <row r="319" spans="2:4" x14ac:dyDescent="0.25">
      <c r="B319" s="70">
        <v>90</v>
      </c>
      <c r="C319" s="71">
        <v>800</v>
      </c>
      <c r="D319" s="72">
        <v>984.01815575728631</v>
      </c>
    </row>
    <row r="320" spans="2:4" x14ac:dyDescent="0.25">
      <c r="B320" s="70">
        <v>90</v>
      </c>
      <c r="C320" s="71">
        <v>900</v>
      </c>
      <c r="D320" s="72">
        <v>1042.9288103201147</v>
      </c>
    </row>
    <row r="321" spans="2:4" ht="15.75" thickBot="1" x14ac:dyDescent="0.3">
      <c r="B321" s="73">
        <v>90</v>
      </c>
      <c r="C321" s="74">
        <v>1000</v>
      </c>
      <c r="D321" s="75">
        <v>1102.8905876731963</v>
      </c>
    </row>
    <row r="322" spans="2:4" x14ac:dyDescent="0.25">
      <c r="B322" s="67">
        <v>100</v>
      </c>
      <c r="C322" s="68">
        <v>311</v>
      </c>
      <c r="D322" s="69">
        <v>651.09890109890114</v>
      </c>
    </row>
    <row r="323" spans="2:4" x14ac:dyDescent="0.25">
      <c r="B323" s="70">
        <v>100</v>
      </c>
      <c r="C323" s="71">
        <v>350</v>
      </c>
      <c r="D323" s="72">
        <v>698.51887243191595</v>
      </c>
    </row>
    <row r="324" spans="2:4" x14ac:dyDescent="0.25">
      <c r="B324" s="70">
        <v>100</v>
      </c>
      <c r="C324" s="71">
        <v>400</v>
      </c>
      <c r="D324" s="72">
        <v>739.94266602962261</v>
      </c>
    </row>
    <row r="325" spans="2:4" x14ac:dyDescent="0.25">
      <c r="B325" s="70">
        <v>100</v>
      </c>
      <c r="C325" s="71">
        <v>450</v>
      </c>
      <c r="D325" s="72">
        <v>774.55805064500726</v>
      </c>
    </row>
    <row r="326" spans="2:4" x14ac:dyDescent="0.25">
      <c r="B326" s="70">
        <v>100</v>
      </c>
      <c r="C326" s="71">
        <v>500</v>
      </c>
      <c r="D326" s="72">
        <v>806.28284758719542</v>
      </c>
    </row>
    <row r="327" spans="2:4" x14ac:dyDescent="0.25">
      <c r="B327" s="70">
        <v>100</v>
      </c>
      <c r="C327" s="71">
        <v>600</v>
      </c>
      <c r="D327" s="72">
        <v>866.17295747730532</v>
      </c>
    </row>
    <row r="328" spans="2:4" x14ac:dyDescent="0.25">
      <c r="B328" s="70">
        <v>100</v>
      </c>
      <c r="C328" s="71">
        <v>700</v>
      </c>
      <c r="D328" s="72">
        <v>924.51027233635932</v>
      </c>
    </row>
    <row r="329" spans="2:4" x14ac:dyDescent="0.25">
      <c r="B329" s="70">
        <v>100</v>
      </c>
      <c r="C329" s="71">
        <v>800</v>
      </c>
      <c r="D329" s="72">
        <v>982.91925465838506</v>
      </c>
    </row>
    <row r="330" spans="2:4" x14ac:dyDescent="0.25">
      <c r="B330" s="70">
        <v>100</v>
      </c>
      <c r="C330" s="71">
        <v>900</v>
      </c>
      <c r="D330" s="72">
        <v>1042.044911610129</v>
      </c>
    </row>
    <row r="331" spans="2:4" ht="15.75" thickBot="1" x14ac:dyDescent="0.3">
      <c r="B331" s="73">
        <v>100</v>
      </c>
      <c r="C331" s="74">
        <v>1000</v>
      </c>
      <c r="D331" s="75">
        <v>1102.1978021978023</v>
      </c>
    </row>
    <row r="332" spans="2:4" x14ac:dyDescent="0.25">
      <c r="B332" s="67">
        <v>125</v>
      </c>
      <c r="C332" s="68">
        <v>327.8</v>
      </c>
      <c r="D332" s="69">
        <v>638.86765408504539</v>
      </c>
    </row>
    <row r="333" spans="2:4" x14ac:dyDescent="0.25">
      <c r="B333" s="70">
        <v>125</v>
      </c>
      <c r="C333" s="71">
        <v>350</v>
      </c>
      <c r="D333" s="72">
        <v>675.25083612040135</v>
      </c>
    </row>
    <row r="334" spans="2:4" x14ac:dyDescent="0.25">
      <c r="B334" s="70">
        <v>125</v>
      </c>
      <c r="C334" s="71">
        <v>400</v>
      </c>
      <c r="D334" s="72">
        <v>726.23029144768282</v>
      </c>
    </row>
    <row r="335" spans="2:4" x14ac:dyDescent="0.25">
      <c r="B335" s="70">
        <v>125</v>
      </c>
      <c r="C335" s="71">
        <v>450</v>
      </c>
      <c r="D335" s="72">
        <v>764.78738652651703</v>
      </c>
    </row>
    <row r="336" spans="2:4" x14ac:dyDescent="0.25">
      <c r="B336" s="70">
        <v>125</v>
      </c>
      <c r="C336" s="71">
        <v>500</v>
      </c>
      <c r="D336" s="72">
        <v>798.75776397515529</v>
      </c>
    </row>
    <row r="337" spans="2:4" x14ac:dyDescent="0.25">
      <c r="B337" s="70">
        <v>125</v>
      </c>
      <c r="C337" s="71">
        <v>600</v>
      </c>
      <c r="D337" s="72">
        <v>861.1084567606307</v>
      </c>
    </row>
    <row r="338" spans="2:4" x14ac:dyDescent="0.25">
      <c r="B338" s="70">
        <v>125</v>
      </c>
      <c r="C338" s="71">
        <v>700</v>
      </c>
      <c r="D338" s="72">
        <v>920.831342570473</v>
      </c>
    </row>
    <row r="339" spans="2:4" x14ac:dyDescent="0.25">
      <c r="B339" s="70">
        <v>125</v>
      </c>
      <c r="C339" s="71">
        <v>800</v>
      </c>
      <c r="D339" s="72">
        <v>980.12422360248456</v>
      </c>
    </row>
    <row r="340" spans="2:4" x14ac:dyDescent="0.25">
      <c r="B340" s="70">
        <v>125</v>
      </c>
      <c r="C340" s="71">
        <v>900</v>
      </c>
      <c r="D340" s="72">
        <v>1039.8709985666508</v>
      </c>
    </row>
    <row r="341" spans="2:4" ht="15.75" thickBot="1" x14ac:dyDescent="0.3">
      <c r="B341" s="73">
        <v>125</v>
      </c>
      <c r="C341" s="74">
        <v>1000</v>
      </c>
      <c r="D341" s="75">
        <v>1100.4538939321549</v>
      </c>
    </row>
    <row r="342" spans="2:4" x14ac:dyDescent="0.25">
      <c r="B342" s="67">
        <v>150</v>
      </c>
      <c r="C342" s="68">
        <v>342.6</v>
      </c>
      <c r="D342" s="69">
        <v>623.67415193502143</v>
      </c>
    </row>
    <row r="343" spans="2:4" x14ac:dyDescent="0.25">
      <c r="B343" s="70">
        <v>150</v>
      </c>
      <c r="C343" s="71">
        <v>375</v>
      </c>
      <c r="D343" s="72">
        <v>682.96703296703299</v>
      </c>
    </row>
    <row r="344" spans="2:4" x14ac:dyDescent="0.25">
      <c r="B344" s="70">
        <v>150</v>
      </c>
      <c r="C344" s="71">
        <v>400</v>
      </c>
      <c r="D344" s="72">
        <v>710.86956521739125</v>
      </c>
    </row>
    <row r="345" spans="2:4" x14ac:dyDescent="0.25">
      <c r="B345" s="70">
        <v>150</v>
      </c>
      <c r="C345" s="71">
        <v>450</v>
      </c>
      <c r="D345" s="72">
        <v>754.39560439560444</v>
      </c>
    </row>
    <row r="346" spans="2:4" x14ac:dyDescent="0.25">
      <c r="B346" s="70">
        <v>150</v>
      </c>
      <c r="C346" s="71">
        <v>500</v>
      </c>
      <c r="D346" s="72">
        <v>790.92212135690397</v>
      </c>
    </row>
    <row r="347" spans="2:4" x14ac:dyDescent="0.25">
      <c r="B347" s="70">
        <v>150</v>
      </c>
      <c r="C347" s="71">
        <v>600</v>
      </c>
      <c r="D347" s="72">
        <v>855.97228858098424</v>
      </c>
    </row>
    <row r="348" spans="2:4" x14ac:dyDescent="0.25">
      <c r="B348" s="70">
        <v>150</v>
      </c>
      <c r="C348" s="71">
        <v>700</v>
      </c>
      <c r="D348" s="72">
        <v>917.12852365026276</v>
      </c>
    </row>
    <row r="349" spans="2:4" x14ac:dyDescent="0.25">
      <c r="B349" s="70">
        <v>150</v>
      </c>
      <c r="C349" s="71">
        <v>800</v>
      </c>
      <c r="D349" s="72">
        <v>977.32919254658384</v>
      </c>
    </row>
    <row r="350" spans="2:4" x14ac:dyDescent="0.25">
      <c r="B350" s="70">
        <v>150</v>
      </c>
      <c r="C350" s="71">
        <v>900</v>
      </c>
      <c r="D350" s="72">
        <v>1037.6731963688485</v>
      </c>
    </row>
    <row r="351" spans="2:4" ht="15.75" thickBot="1" x14ac:dyDescent="0.3">
      <c r="B351" s="73">
        <v>150</v>
      </c>
      <c r="C351" s="74">
        <v>1000</v>
      </c>
      <c r="D351" s="75">
        <v>1098.7099856665075</v>
      </c>
    </row>
    <row r="352" spans="2:4" x14ac:dyDescent="0.25">
      <c r="B352" s="67">
        <v>175</v>
      </c>
      <c r="C352" s="68">
        <v>354.7</v>
      </c>
      <c r="D352" s="69">
        <v>604.22838031533684</v>
      </c>
    </row>
    <row r="353" spans="2:4" x14ac:dyDescent="0.25">
      <c r="B353" s="70">
        <v>175</v>
      </c>
      <c r="C353" s="71">
        <v>375</v>
      </c>
      <c r="D353" s="72">
        <v>657.50119445771622</v>
      </c>
    </row>
    <row r="354" spans="2:4" x14ac:dyDescent="0.25">
      <c r="B354" s="70">
        <v>175</v>
      </c>
      <c r="C354" s="71">
        <v>400</v>
      </c>
      <c r="D354" s="72">
        <v>693.35881509794558</v>
      </c>
    </row>
    <row r="355" spans="2:4" x14ac:dyDescent="0.25">
      <c r="B355" s="70">
        <v>175</v>
      </c>
      <c r="C355" s="71">
        <v>450</v>
      </c>
      <c r="D355" s="72">
        <v>743.28714763497373</v>
      </c>
    </row>
    <row r="356" spans="2:4" x14ac:dyDescent="0.25">
      <c r="B356" s="70">
        <v>175</v>
      </c>
      <c r="C356" s="71">
        <v>500</v>
      </c>
      <c r="D356" s="72">
        <v>782.77591973244148</v>
      </c>
    </row>
    <row r="357" spans="2:4" x14ac:dyDescent="0.25">
      <c r="B357" s="70">
        <v>175</v>
      </c>
      <c r="C357" s="71">
        <v>600</v>
      </c>
      <c r="D357" s="72">
        <v>850.76445293836605</v>
      </c>
    </row>
    <row r="358" spans="2:4" x14ac:dyDescent="0.25">
      <c r="B358" s="70">
        <v>175</v>
      </c>
      <c r="C358" s="71">
        <v>700</v>
      </c>
      <c r="D358" s="72">
        <v>913.40181557572862</v>
      </c>
    </row>
    <row r="359" spans="2:4" x14ac:dyDescent="0.25">
      <c r="B359" s="70">
        <v>175</v>
      </c>
      <c r="C359" s="71">
        <v>800</v>
      </c>
      <c r="D359" s="72">
        <v>974.51027233635932</v>
      </c>
    </row>
    <row r="360" spans="2:4" x14ac:dyDescent="0.25">
      <c r="B360" s="70">
        <v>175</v>
      </c>
      <c r="C360" s="71">
        <v>900</v>
      </c>
      <c r="D360" s="72">
        <v>1035.4753941710464</v>
      </c>
    </row>
    <row r="361" spans="2:4" ht="15.75" thickBot="1" x14ac:dyDescent="0.3">
      <c r="B361" s="73">
        <v>175</v>
      </c>
      <c r="C361" s="74">
        <v>1000</v>
      </c>
      <c r="D361" s="75">
        <v>1096.9899665551839</v>
      </c>
    </row>
    <row r="362" spans="2:4" x14ac:dyDescent="0.25">
      <c r="B362" s="67">
        <v>200</v>
      </c>
      <c r="C362" s="68">
        <v>365.8</v>
      </c>
      <c r="D362" s="69">
        <v>576.27806975633064</v>
      </c>
    </row>
    <row r="363" spans="2:4" x14ac:dyDescent="0.25">
      <c r="B363" s="70">
        <v>200</v>
      </c>
      <c r="C363" s="71">
        <v>375</v>
      </c>
      <c r="D363" s="72">
        <v>621.73913043478262</v>
      </c>
    </row>
    <row r="364" spans="2:4" x14ac:dyDescent="0.25">
      <c r="B364" s="70">
        <v>200</v>
      </c>
      <c r="C364" s="71">
        <v>400</v>
      </c>
      <c r="D364" s="72">
        <v>672.93358815097952</v>
      </c>
    </row>
    <row r="365" spans="2:4" x14ac:dyDescent="0.25">
      <c r="B365" s="70">
        <v>200</v>
      </c>
      <c r="C365" s="71">
        <v>450</v>
      </c>
      <c r="D365" s="72">
        <v>731.41423793597698</v>
      </c>
    </row>
    <row r="366" spans="2:4" x14ac:dyDescent="0.25">
      <c r="B366" s="70">
        <v>200</v>
      </c>
      <c r="C366" s="71">
        <v>500</v>
      </c>
      <c r="D366" s="72">
        <v>774.29526994744378</v>
      </c>
    </row>
    <row r="367" spans="2:4" x14ac:dyDescent="0.25">
      <c r="B367" s="70">
        <v>200</v>
      </c>
      <c r="C367" s="71">
        <v>600</v>
      </c>
      <c r="D367" s="72">
        <v>845.43717152412808</v>
      </c>
    </row>
    <row r="368" spans="2:4" x14ac:dyDescent="0.25">
      <c r="B368" s="70">
        <v>200</v>
      </c>
      <c r="C368" s="71">
        <v>700</v>
      </c>
      <c r="D368" s="72">
        <v>909.65121834687056</v>
      </c>
    </row>
    <row r="369" spans="2:4" x14ac:dyDescent="0.25">
      <c r="B369" s="70">
        <v>200</v>
      </c>
      <c r="C369" s="71">
        <v>800</v>
      </c>
      <c r="D369" s="72">
        <v>971.6913521261348</v>
      </c>
    </row>
    <row r="370" spans="2:4" x14ac:dyDescent="0.25">
      <c r="B370" s="70">
        <v>200</v>
      </c>
      <c r="C370" s="71">
        <v>900</v>
      </c>
      <c r="D370" s="72">
        <v>1033.301481127568</v>
      </c>
    </row>
    <row r="371" spans="2:4" ht="15.75" thickBot="1" x14ac:dyDescent="0.3">
      <c r="B371" s="73">
        <v>200</v>
      </c>
      <c r="C371" s="74">
        <v>1000</v>
      </c>
      <c r="D371" s="75">
        <v>1095.2460582895364</v>
      </c>
    </row>
    <row r="372" spans="2:4" x14ac:dyDescent="0.25">
      <c r="B372" s="67">
        <v>250</v>
      </c>
      <c r="C372" s="68">
        <v>375</v>
      </c>
      <c r="D372" s="69">
        <v>441.80602006688969</v>
      </c>
    </row>
    <row r="373" spans="2:4" x14ac:dyDescent="0.25">
      <c r="B373" s="70">
        <v>250</v>
      </c>
      <c r="C373" s="71">
        <v>400</v>
      </c>
      <c r="D373" s="72">
        <v>616.00573339703772</v>
      </c>
    </row>
    <row r="374" spans="2:4" x14ac:dyDescent="0.25">
      <c r="B374" s="70">
        <v>250</v>
      </c>
      <c r="C374" s="71">
        <v>450</v>
      </c>
      <c r="D374" s="72">
        <v>704.8733874820831</v>
      </c>
    </row>
    <row r="375" spans="2:4" x14ac:dyDescent="0.25">
      <c r="B375" s="70">
        <v>250</v>
      </c>
      <c r="C375" s="71">
        <v>500</v>
      </c>
      <c r="D375" s="72">
        <v>756.30673674151933</v>
      </c>
    </row>
    <row r="376" spans="2:4" x14ac:dyDescent="0.25">
      <c r="B376" s="70">
        <v>250</v>
      </c>
      <c r="C376" s="71">
        <v>600</v>
      </c>
      <c r="D376" s="72">
        <v>834.56760630673671</v>
      </c>
    </row>
    <row r="377" spans="2:4" x14ac:dyDescent="0.25">
      <c r="B377" s="70">
        <v>250</v>
      </c>
      <c r="C377" s="71">
        <v>700</v>
      </c>
      <c r="D377" s="72">
        <v>902.05446727185858</v>
      </c>
    </row>
    <row r="378" spans="2:4" x14ac:dyDescent="0.25">
      <c r="B378" s="70">
        <v>250</v>
      </c>
      <c r="C378" s="71">
        <v>800</v>
      </c>
      <c r="D378" s="72">
        <v>966.02962255136174</v>
      </c>
    </row>
    <row r="379" spans="2:4" x14ac:dyDescent="0.25">
      <c r="B379" s="70">
        <v>250</v>
      </c>
      <c r="C379" s="71">
        <v>900</v>
      </c>
      <c r="D379" s="72">
        <v>1028.9297658862877</v>
      </c>
    </row>
    <row r="380" spans="2:4" ht="15.75" thickBot="1" x14ac:dyDescent="0.3">
      <c r="B380" s="73">
        <v>250</v>
      </c>
      <c r="C380" s="74">
        <v>1000</v>
      </c>
      <c r="D380" s="75">
        <v>1091.7821309125657</v>
      </c>
    </row>
    <row r="381" spans="2:4" x14ac:dyDescent="0.25">
      <c r="B381" s="67">
        <v>300</v>
      </c>
      <c r="C381" s="68">
        <v>375</v>
      </c>
      <c r="D381" s="69">
        <v>428.04586717630195</v>
      </c>
    </row>
    <row r="382" spans="2:4" x14ac:dyDescent="0.25">
      <c r="B382" s="70">
        <v>300</v>
      </c>
      <c r="C382" s="71">
        <v>400</v>
      </c>
      <c r="D382" s="72">
        <v>514.28571428571433</v>
      </c>
    </row>
    <row r="383" spans="2:4" x14ac:dyDescent="0.25">
      <c r="B383" s="70">
        <v>300</v>
      </c>
      <c r="C383" s="71">
        <v>450</v>
      </c>
      <c r="D383" s="72">
        <v>673.91304347826087</v>
      </c>
    </row>
    <row r="384" spans="2:4" x14ac:dyDescent="0.25">
      <c r="B384" s="70">
        <v>300</v>
      </c>
      <c r="C384" s="71">
        <v>500</v>
      </c>
      <c r="D384" s="72">
        <v>736.90874343048256</v>
      </c>
    </row>
    <row r="385" spans="2:4" x14ac:dyDescent="0.25">
      <c r="B385" s="70">
        <v>300</v>
      </c>
      <c r="C385" s="71">
        <v>600</v>
      </c>
      <c r="D385" s="72">
        <v>823.38748208313427</v>
      </c>
    </row>
    <row r="386" spans="2:4" x14ac:dyDescent="0.25">
      <c r="B386" s="70">
        <v>300</v>
      </c>
      <c r="C386" s="71">
        <v>700</v>
      </c>
      <c r="D386" s="72">
        <v>894.38604873387487</v>
      </c>
    </row>
    <row r="387" spans="2:4" x14ac:dyDescent="0.25">
      <c r="B387" s="70">
        <v>300</v>
      </c>
      <c r="C387" s="71">
        <v>800</v>
      </c>
      <c r="D387" s="72">
        <v>960.34400382226465</v>
      </c>
    </row>
    <row r="388" spans="2:4" x14ac:dyDescent="0.25">
      <c r="B388" s="70">
        <v>300</v>
      </c>
      <c r="C388" s="71">
        <v>900</v>
      </c>
      <c r="D388" s="72">
        <v>1024.5580506450071</v>
      </c>
    </row>
    <row r="389" spans="2:4" ht="15.75" thickBot="1" x14ac:dyDescent="0.3">
      <c r="B389" s="73">
        <v>300</v>
      </c>
      <c r="C389" s="74">
        <v>1000</v>
      </c>
      <c r="D389" s="75">
        <v>1088.3420926899189</v>
      </c>
    </row>
    <row r="390" spans="2:4" x14ac:dyDescent="0.25">
      <c r="B390" s="67">
        <v>400</v>
      </c>
      <c r="C390" s="68">
        <v>375</v>
      </c>
      <c r="D390" s="69">
        <v>416.29240324892498</v>
      </c>
    </row>
    <row r="391" spans="2:4" x14ac:dyDescent="0.25">
      <c r="B391" s="70">
        <v>400</v>
      </c>
      <c r="C391" s="71">
        <v>400</v>
      </c>
      <c r="D391" s="72">
        <v>461.39512661251797</v>
      </c>
    </row>
    <row r="392" spans="2:4" x14ac:dyDescent="0.25">
      <c r="B392" s="70">
        <v>400</v>
      </c>
      <c r="C392" s="71">
        <v>450</v>
      </c>
      <c r="D392" s="72">
        <v>600.04777830864793</v>
      </c>
    </row>
    <row r="393" spans="2:4" x14ac:dyDescent="0.25">
      <c r="B393" s="70">
        <v>400</v>
      </c>
      <c r="C393" s="71">
        <v>500</v>
      </c>
      <c r="D393" s="72">
        <v>694.33827042522694</v>
      </c>
    </row>
    <row r="394" spans="2:4" x14ac:dyDescent="0.25">
      <c r="B394" s="70">
        <v>400</v>
      </c>
      <c r="C394" s="71">
        <v>600</v>
      </c>
      <c r="D394" s="72">
        <v>800.38222646918302</v>
      </c>
    </row>
    <row r="395" spans="2:4" x14ac:dyDescent="0.25">
      <c r="B395" s="70">
        <v>400</v>
      </c>
      <c r="C395" s="71">
        <v>700</v>
      </c>
      <c r="D395" s="72">
        <v>878.90587673196364</v>
      </c>
    </row>
    <row r="396" spans="2:4" x14ac:dyDescent="0.25">
      <c r="B396" s="70">
        <v>400</v>
      </c>
      <c r="C396" s="71">
        <v>800</v>
      </c>
      <c r="D396" s="72">
        <v>949.02054467271853</v>
      </c>
    </row>
    <row r="397" spans="2:4" x14ac:dyDescent="0.25">
      <c r="B397" s="70">
        <v>400</v>
      </c>
      <c r="C397" s="71">
        <v>900</v>
      </c>
      <c r="D397" s="72">
        <v>1015.886287625418</v>
      </c>
    </row>
    <row r="398" spans="2:4" ht="15.75" thickBot="1" x14ac:dyDescent="0.3">
      <c r="B398" s="73">
        <v>400</v>
      </c>
      <c r="C398" s="74">
        <v>1000</v>
      </c>
      <c r="D398" s="75">
        <v>1081.5336837075968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/>
  <dimension ref="B1:P1005"/>
  <sheetViews>
    <sheetView topLeftCell="A987" workbookViewId="0">
      <selection activeCell="L18" sqref="L18"/>
    </sheetView>
  </sheetViews>
  <sheetFormatPr defaultColWidth="9.140625" defaultRowHeight="16.5" x14ac:dyDescent="0.3"/>
  <cols>
    <col min="1" max="1" width="2.5703125" style="16" customWidth="1"/>
    <col min="2" max="2" width="12.140625" style="17" customWidth="1"/>
    <col min="3" max="3" width="11.42578125" style="31" customWidth="1"/>
    <col min="4" max="4" width="11.42578125" style="19" customWidth="1"/>
    <col min="5" max="5" width="11.42578125" style="16" customWidth="1"/>
    <col min="6" max="6" width="9.140625" style="16"/>
    <col min="7" max="7" width="7" style="16" bestFit="1" customWidth="1"/>
    <col min="8" max="8" width="8.85546875" style="16" bestFit="1" customWidth="1"/>
    <col min="9" max="9" width="6.5703125" style="16" bestFit="1" customWidth="1"/>
    <col min="10" max="10" width="10.5703125" style="16" bestFit="1" customWidth="1"/>
    <col min="11" max="11" width="12" style="16" bestFit="1" customWidth="1"/>
    <col min="12" max="14" width="9.140625" style="16"/>
    <col min="15" max="16" width="9.140625" style="16" customWidth="1"/>
    <col min="17" max="16384" width="9.140625" style="16"/>
  </cols>
  <sheetData>
    <row r="1" spans="2:16" x14ac:dyDescent="0.3">
      <c r="C1" s="18"/>
    </row>
    <row r="2" spans="2:16" x14ac:dyDescent="0.3">
      <c r="B2" s="20" t="s">
        <v>63</v>
      </c>
      <c r="C2" s="18"/>
    </row>
    <row r="3" spans="2:16" x14ac:dyDescent="0.3">
      <c r="B3" s="21"/>
      <c r="C3" s="18"/>
    </row>
    <row r="4" spans="2:16" x14ac:dyDescent="0.3">
      <c r="B4" s="21"/>
      <c r="C4" s="18"/>
    </row>
    <row r="5" spans="2:16" ht="33" x14ac:dyDescent="0.3">
      <c r="B5" s="22" t="s">
        <v>64</v>
      </c>
      <c r="C5" s="49" t="s">
        <v>65</v>
      </c>
      <c r="D5" s="23" t="s">
        <v>66</v>
      </c>
      <c r="E5" s="24" t="s">
        <v>67</v>
      </c>
    </row>
    <row r="6" spans="2:16" x14ac:dyDescent="0.3">
      <c r="B6" s="25">
        <v>45.805999999999997</v>
      </c>
      <c r="C6" s="50">
        <v>0.1</v>
      </c>
      <c r="D6" s="26">
        <v>2583.9</v>
      </c>
      <c r="E6" s="27" t="s">
        <v>68</v>
      </c>
      <c r="O6" s="50">
        <v>0.1</v>
      </c>
      <c r="P6" s="25">
        <v>45.805999999999997</v>
      </c>
    </row>
    <row r="7" spans="2:16" x14ac:dyDescent="0.3">
      <c r="B7" s="25">
        <v>60.058</v>
      </c>
      <c r="C7" s="50">
        <v>0.2</v>
      </c>
      <c r="D7" s="26">
        <v>2608.9</v>
      </c>
      <c r="E7" s="27" t="s">
        <v>68</v>
      </c>
      <c r="O7" s="50">
        <v>0.2</v>
      </c>
      <c r="P7" s="25">
        <v>60.058</v>
      </c>
    </row>
    <row r="8" spans="2:16" x14ac:dyDescent="0.3">
      <c r="B8" s="25">
        <v>69.094999999999999</v>
      </c>
      <c r="C8" s="50">
        <v>0.3</v>
      </c>
      <c r="D8" s="26">
        <v>2624.5</v>
      </c>
      <c r="E8" s="27" t="s">
        <v>68</v>
      </c>
      <c r="O8" s="50">
        <v>0.3</v>
      </c>
      <c r="P8" s="25">
        <v>69.094999999999999</v>
      </c>
    </row>
    <row r="9" spans="2:16" x14ac:dyDescent="0.3">
      <c r="B9" s="25">
        <v>75.856999999999999</v>
      </c>
      <c r="C9" s="50">
        <v>0.4</v>
      </c>
      <c r="D9" s="26">
        <v>2636.1</v>
      </c>
      <c r="E9" s="27" t="s">
        <v>68</v>
      </c>
      <c r="G9" s="51" t="s">
        <v>72</v>
      </c>
      <c r="H9" s="52" t="e">
        <f>#REF!</f>
        <v>#REF!</v>
      </c>
      <c r="J9" s="61" t="s">
        <v>73</v>
      </c>
      <c r="O9" s="50">
        <v>0.4</v>
      </c>
      <c r="P9" s="25">
        <v>75.856999999999999</v>
      </c>
    </row>
    <row r="10" spans="2:16" x14ac:dyDescent="0.3">
      <c r="B10" s="25">
        <v>81.316999999999993</v>
      </c>
      <c r="C10" s="50">
        <v>0.5</v>
      </c>
      <c r="D10" s="26">
        <v>2645.2</v>
      </c>
      <c r="E10" s="27" t="s">
        <v>68</v>
      </c>
      <c r="G10" s="51" t="s">
        <v>74</v>
      </c>
      <c r="H10" s="53" t="e">
        <f>K15</f>
        <v>#REF!</v>
      </c>
      <c r="J10" s="61" t="e">
        <f>K17</f>
        <v>#REF!</v>
      </c>
      <c r="O10" s="50">
        <v>0.5</v>
      </c>
      <c r="P10" s="25">
        <v>81.316999999999993</v>
      </c>
    </row>
    <row r="11" spans="2:16" x14ac:dyDescent="0.3">
      <c r="B11" s="25">
        <v>85.926000000000002</v>
      </c>
      <c r="C11" s="50">
        <v>0.6</v>
      </c>
      <c r="D11" s="26">
        <v>2652.9</v>
      </c>
      <c r="E11" s="27" t="s">
        <v>68</v>
      </c>
      <c r="I11"/>
      <c r="J11"/>
      <c r="K11"/>
      <c r="O11" s="50">
        <v>0.6</v>
      </c>
      <c r="P11" s="25">
        <v>85.926000000000002</v>
      </c>
    </row>
    <row r="12" spans="2:16" x14ac:dyDescent="0.3">
      <c r="B12" s="25">
        <v>89.932000000000002</v>
      </c>
      <c r="C12" s="50">
        <v>0.7</v>
      </c>
      <c r="D12" s="26">
        <v>2659.4</v>
      </c>
      <c r="E12" s="27" t="s">
        <v>68</v>
      </c>
      <c r="G12" s="54" t="s">
        <v>75</v>
      </c>
      <c r="H12" s="54" t="s">
        <v>76</v>
      </c>
      <c r="I12" s="54" t="s">
        <v>77</v>
      </c>
      <c r="J12" s="54" t="s">
        <v>78</v>
      </c>
      <c r="K12" s="54" t="s">
        <v>79</v>
      </c>
      <c r="O12" s="50">
        <v>0.7</v>
      </c>
      <c r="P12" s="25">
        <v>89.932000000000002</v>
      </c>
    </row>
    <row r="13" spans="2:16" x14ac:dyDescent="0.3">
      <c r="B13" s="25">
        <v>93.486000000000004</v>
      </c>
      <c r="C13" s="50">
        <v>0.8</v>
      </c>
      <c r="D13" s="26">
        <v>2665.2</v>
      </c>
      <c r="E13" s="27" t="s">
        <v>68</v>
      </c>
      <c r="G13" s="55" t="e">
        <f>VLOOKUP(H9,$C$6:$D$1005,1)</f>
        <v>#REF!</v>
      </c>
      <c r="H13" s="55" t="e">
        <f>INDEX($C$6:$D$1005,MATCH(G13,$C$6:$C$1005,0)+1,1)</f>
        <v>#REF!</v>
      </c>
      <c r="I13" s="55" t="e">
        <f>H13-G13</f>
        <v>#REF!</v>
      </c>
      <c r="J13" s="56" t="e">
        <f>H9-G13</f>
        <v>#REF!</v>
      </c>
      <c r="K13" s="55" t="e">
        <f>J13/I13+G13</f>
        <v>#REF!</v>
      </c>
      <c r="O13" s="50">
        <v>0.8</v>
      </c>
      <c r="P13" s="25">
        <v>93.486000000000004</v>
      </c>
    </row>
    <row r="14" spans="2:16" x14ac:dyDescent="0.3">
      <c r="B14" s="25">
        <v>96.686999999999998</v>
      </c>
      <c r="C14" s="50">
        <v>0.9</v>
      </c>
      <c r="D14" s="26">
        <v>2670.3</v>
      </c>
      <c r="E14" s="27" t="s">
        <v>68</v>
      </c>
      <c r="G14" s="57" t="s">
        <v>80</v>
      </c>
      <c r="H14" s="57" t="s">
        <v>81</v>
      </c>
      <c r="I14" s="57" t="s">
        <v>82</v>
      </c>
      <c r="J14" s="55"/>
      <c r="K14" s="55"/>
      <c r="O14" s="50">
        <v>0.9</v>
      </c>
      <c r="P14" s="25">
        <v>96.686999999999998</v>
      </c>
    </row>
    <row r="15" spans="2:16" x14ac:dyDescent="0.3">
      <c r="B15" s="28">
        <v>99.605999999999995</v>
      </c>
      <c r="C15" s="58">
        <v>1</v>
      </c>
      <c r="D15" s="29">
        <v>2674.9</v>
      </c>
      <c r="E15" s="30" t="s">
        <v>68</v>
      </c>
      <c r="G15" s="55" t="e">
        <f>VLOOKUP(G13,$C$6:$D$1005,2)</f>
        <v>#REF!</v>
      </c>
      <c r="H15" s="55" t="e">
        <f>VLOOKUP(H13,$C$6:$D$1005,2)</f>
        <v>#REF!</v>
      </c>
      <c r="I15" s="55" t="e">
        <f>H15-G15</f>
        <v>#REF!</v>
      </c>
      <c r="J15" s="55"/>
      <c r="K15" s="59" t="e">
        <f>J13/I13*I15+G15</f>
        <v>#REF!</v>
      </c>
      <c r="O15" s="58">
        <v>1</v>
      </c>
      <c r="P15" s="28">
        <v>99.605999999999995</v>
      </c>
    </row>
    <row r="16" spans="2:16" x14ac:dyDescent="0.3">
      <c r="B16" s="25">
        <v>102.29</v>
      </c>
      <c r="C16" s="50">
        <v>1.1000000000000001</v>
      </c>
      <c r="D16" s="26">
        <v>2679.2</v>
      </c>
      <c r="E16" s="27" t="s">
        <v>68</v>
      </c>
      <c r="G16" s="60" t="s">
        <v>83</v>
      </c>
      <c r="H16" s="60" t="s">
        <v>84</v>
      </c>
      <c r="I16" s="57" t="s">
        <v>85</v>
      </c>
      <c r="J16" s="55"/>
      <c r="K16" s="55"/>
      <c r="O16" s="50">
        <v>1.1000000000000001</v>
      </c>
      <c r="P16" s="25">
        <v>102.29</v>
      </c>
    </row>
    <row r="17" spans="2:16" x14ac:dyDescent="0.3">
      <c r="B17" s="25">
        <v>104.78</v>
      </c>
      <c r="C17" s="50">
        <v>1.2</v>
      </c>
      <c r="D17" s="26">
        <v>2683.1</v>
      </c>
      <c r="E17" s="27" t="s">
        <v>68</v>
      </c>
      <c r="G17" s="55" t="e">
        <f>VLOOKUP(G13,$O$6:$P$1005,2)</f>
        <v>#REF!</v>
      </c>
      <c r="H17" s="55" t="e">
        <f>VLOOKUP(H13,$O$6:$P$1005,2)</f>
        <v>#REF!</v>
      </c>
      <c r="I17" s="55" t="e">
        <f>H17-G17</f>
        <v>#REF!</v>
      </c>
      <c r="J17" s="55"/>
      <c r="K17" s="59" t="e">
        <f>J13/I13*I17+G17</f>
        <v>#REF!</v>
      </c>
      <c r="O17" s="50">
        <v>1.2</v>
      </c>
      <c r="P17" s="25">
        <v>104.78</v>
      </c>
    </row>
    <row r="18" spans="2:16" x14ac:dyDescent="0.3">
      <c r="B18" s="25">
        <v>107.11</v>
      </c>
      <c r="C18" s="50">
        <v>1.3</v>
      </c>
      <c r="D18" s="26">
        <v>2686.6</v>
      </c>
      <c r="E18" s="27" t="s">
        <v>68</v>
      </c>
      <c r="O18" s="50">
        <v>1.3</v>
      </c>
      <c r="P18" s="25">
        <v>107.11</v>
      </c>
    </row>
    <row r="19" spans="2:16" x14ac:dyDescent="0.3">
      <c r="B19" s="25">
        <v>109.29</v>
      </c>
      <c r="C19" s="50">
        <v>1.4</v>
      </c>
      <c r="D19" s="26">
        <v>2690</v>
      </c>
      <c r="E19" s="27" t="s">
        <v>68</v>
      </c>
      <c r="O19" s="50">
        <v>1.4</v>
      </c>
      <c r="P19" s="25">
        <v>109.29</v>
      </c>
    </row>
    <row r="20" spans="2:16" x14ac:dyDescent="0.3">
      <c r="B20" s="25">
        <v>111.35</v>
      </c>
      <c r="C20" s="50">
        <v>1.5</v>
      </c>
      <c r="D20" s="26">
        <v>2693.1</v>
      </c>
      <c r="E20" s="27" t="s">
        <v>68</v>
      </c>
      <c r="O20" s="50">
        <v>1.5</v>
      </c>
      <c r="P20" s="25">
        <v>111.35</v>
      </c>
    </row>
    <row r="21" spans="2:16" x14ac:dyDescent="0.3">
      <c r="B21" s="25">
        <v>113.3</v>
      </c>
      <c r="C21" s="50">
        <v>1.6</v>
      </c>
      <c r="D21" s="26">
        <v>2696</v>
      </c>
      <c r="E21" s="27" t="s">
        <v>68</v>
      </c>
      <c r="O21" s="50">
        <v>1.6</v>
      </c>
      <c r="P21" s="25">
        <v>113.3</v>
      </c>
    </row>
    <row r="22" spans="2:16" x14ac:dyDescent="0.3">
      <c r="B22" s="25">
        <v>115.15</v>
      </c>
      <c r="C22" s="50">
        <v>1.7</v>
      </c>
      <c r="D22" s="26">
        <v>2698.8</v>
      </c>
      <c r="E22" s="27" t="s">
        <v>68</v>
      </c>
      <c r="O22" s="50">
        <v>1.7</v>
      </c>
      <c r="P22" s="25">
        <v>115.15</v>
      </c>
    </row>
    <row r="23" spans="2:16" x14ac:dyDescent="0.3">
      <c r="B23" s="25">
        <v>116.91</v>
      </c>
      <c r="C23" s="50">
        <v>1.8</v>
      </c>
      <c r="D23" s="26">
        <v>2701.4</v>
      </c>
      <c r="E23" s="27" t="s">
        <v>68</v>
      </c>
      <c r="O23" s="50">
        <v>1.8</v>
      </c>
      <c r="P23" s="25">
        <v>116.91</v>
      </c>
    </row>
    <row r="24" spans="2:16" x14ac:dyDescent="0.3">
      <c r="B24" s="25">
        <v>118.6</v>
      </c>
      <c r="C24" s="50">
        <v>1.9</v>
      </c>
      <c r="D24" s="26">
        <v>2703.9</v>
      </c>
      <c r="E24" s="27" t="s">
        <v>68</v>
      </c>
      <c r="O24" s="50">
        <v>1.9</v>
      </c>
      <c r="P24" s="25">
        <v>118.6</v>
      </c>
    </row>
    <row r="25" spans="2:16" x14ac:dyDescent="0.3">
      <c r="B25" s="25">
        <v>120.21</v>
      </c>
      <c r="C25" s="50">
        <v>2</v>
      </c>
      <c r="D25" s="26">
        <v>2706.2</v>
      </c>
      <c r="E25" s="27" t="s">
        <v>68</v>
      </c>
      <c r="O25" s="50">
        <v>2</v>
      </c>
      <c r="P25" s="25">
        <v>120.21</v>
      </c>
    </row>
    <row r="26" spans="2:16" x14ac:dyDescent="0.3">
      <c r="B26" s="25">
        <v>121.76</v>
      </c>
      <c r="C26" s="50">
        <v>2.1</v>
      </c>
      <c r="D26" s="26">
        <v>2708.5</v>
      </c>
      <c r="E26" s="27" t="s">
        <v>68</v>
      </c>
      <c r="O26" s="50">
        <v>2.1</v>
      </c>
      <c r="P26" s="25">
        <v>121.76</v>
      </c>
    </row>
    <row r="27" spans="2:16" x14ac:dyDescent="0.3">
      <c r="B27" s="25">
        <v>123.25</v>
      </c>
      <c r="C27" s="50">
        <v>2.2000000000000002</v>
      </c>
      <c r="D27" s="26">
        <v>2710.6</v>
      </c>
      <c r="E27" s="27" t="s">
        <v>68</v>
      </c>
      <c r="O27" s="50">
        <v>2.2000000000000002</v>
      </c>
      <c r="P27" s="25">
        <v>123.25</v>
      </c>
    </row>
    <row r="28" spans="2:16" x14ac:dyDescent="0.3">
      <c r="B28" s="25">
        <v>124.69</v>
      </c>
      <c r="C28" s="50">
        <v>2.2999999999999998</v>
      </c>
      <c r="D28" s="26">
        <v>2712.7</v>
      </c>
      <c r="E28" s="27" t="s">
        <v>68</v>
      </c>
      <c r="O28" s="50">
        <v>2.2999999999999998</v>
      </c>
      <c r="P28" s="25">
        <v>124.69</v>
      </c>
    </row>
    <row r="29" spans="2:16" x14ac:dyDescent="0.3">
      <c r="B29" s="25">
        <v>126.07</v>
      </c>
      <c r="C29" s="50">
        <v>2.4</v>
      </c>
      <c r="D29" s="26">
        <v>2714.6</v>
      </c>
      <c r="E29" s="27" t="s">
        <v>68</v>
      </c>
      <c r="O29" s="50">
        <v>2.4</v>
      </c>
      <c r="P29" s="25">
        <v>126.07</v>
      </c>
    </row>
    <row r="30" spans="2:16" x14ac:dyDescent="0.3">
      <c r="B30" s="25">
        <v>127.41</v>
      </c>
      <c r="C30" s="50">
        <v>2.5</v>
      </c>
      <c r="D30" s="26">
        <v>2716.5</v>
      </c>
      <c r="E30" s="27" t="s">
        <v>68</v>
      </c>
      <c r="O30" s="50">
        <v>2.5</v>
      </c>
      <c r="P30" s="25">
        <v>127.41</v>
      </c>
    </row>
    <row r="31" spans="2:16" x14ac:dyDescent="0.3">
      <c r="B31" s="25">
        <v>128.71</v>
      </c>
      <c r="C31" s="50">
        <v>2.6</v>
      </c>
      <c r="D31" s="26">
        <v>2718.3</v>
      </c>
      <c r="E31" s="27" t="s">
        <v>68</v>
      </c>
      <c r="O31" s="50">
        <v>2.6</v>
      </c>
      <c r="P31" s="25">
        <v>128.71</v>
      </c>
    </row>
    <row r="32" spans="2:16" x14ac:dyDescent="0.3">
      <c r="B32" s="25">
        <v>129.97</v>
      </c>
      <c r="C32" s="50">
        <v>2.7</v>
      </c>
      <c r="D32" s="26">
        <v>2720</v>
      </c>
      <c r="E32" s="27" t="s">
        <v>68</v>
      </c>
      <c r="O32" s="50">
        <v>2.7</v>
      </c>
      <c r="P32" s="25">
        <v>129.97</v>
      </c>
    </row>
    <row r="33" spans="2:16" x14ac:dyDescent="0.3">
      <c r="B33" s="25">
        <v>131.19</v>
      </c>
      <c r="C33" s="50">
        <v>2.8</v>
      </c>
      <c r="D33" s="26">
        <v>2721.7</v>
      </c>
      <c r="E33" s="27" t="s">
        <v>68</v>
      </c>
      <c r="O33" s="50">
        <v>2.8</v>
      </c>
      <c r="P33" s="25">
        <v>131.19</v>
      </c>
    </row>
    <row r="34" spans="2:16" x14ac:dyDescent="0.3">
      <c r="B34" s="25">
        <v>132.37</v>
      </c>
      <c r="C34" s="50">
        <v>2.9</v>
      </c>
      <c r="D34" s="26">
        <v>2723.3</v>
      </c>
      <c r="E34" s="27" t="s">
        <v>68</v>
      </c>
      <c r="O34" s="50">
        <v>2.9</v>
      </c>
      <c r="P34" s="25">
        <v>132.37</v>
      </c>
    </row>
    <row r="35" spans="2:16" x14ac:dyDescent="0.3">
      <c r="B35" s="25">
        <v>133.52000000000001</v>
      </c>
      <c r="C35" s="50">
        <v>3</v>
      </c>
      <c r="D35" s="26">
        <v>2724.9</v>
      </c>
      <c r="E35" s="27" t="s">
        <v>68</v>
      </c>
      <c r="O35" s="50">
        <v>3</v>
      </c>
      <c r="P35" s="25">
        <v>133.52000000000001</v>
      </c>
    </row>
    <row r="36" spans="2:16" x14ac:dyDescent="0.3">
      <c r="B36" s="25">
        <v>134.63999999999999</v>
      </c>
      <c r="C36" s="50">
        <v>3.1</v>
      </c>
      <c r="D36" s="26">
        <v>2726.4</v>
      </c>
      <c r="E36" s="27" t="s">
        <v>68</v>
      </c>
      <c r="O36" s="50">
        <v>3.1</v>
      </c>
      <c r="P36" s="25">
        <v>134.63999999999999</v>
      </c>
    </row>
    <row r="37" spans="2:16" x14ac:dyDescent="0.3">
      <c r="B37" s="25">
        <v>135.74</v>
      </c>
      <c r="C37" s="50">
        <v>3.2</v>
      </c>
      <c r="D37" s="26">
        <v>2727.8</v>
      </c>
      <c r="E37" s="27" t="s">
        <v>68</v>
      </c>
      <c r="O37" s="50">
        <v>3.2</v>
      </c>
      <c r="P37" s="25">
        <v>135.74</v>
      </c>
    </row>
    <row r="38" spans="2:16" x14ac:dyDescent="0.3">
      <c r="B38" s="25">
        <v>136.80000000000001</v>
      </c>
      <c r="C38" s="50">
        <v>3.3</v>
      </c>
      <c r="D38" s="26">
        <v>2729.3</v>
      </c>
      <c r="E38" s="27" t="s">
        <v>68</v>
      </c>
      <c r="O38" s="50">
        <v>3.3</v>
      </c>
      <c r="P38" s="25">
        <v>136.80000000000001</v>
      </c>
    </row>
    <row r="39" spans="2:16" x14ac:dyDescent="0.3">
      <c r="B39" s="25">
        <v>137.84</v>
      </c>
      <c r="C39" s="50">
        <v>3.4</v>
      </c>
      <c r="D39" s="26">
        <v>2730.6</v>
      </c>
      <c r="E39" s="27" t="s">
        <v>68</v>
      </c>
      <c r="O39" s="50">
        <v>3.4</v>
      </c>
      <c r="P39" s="25">
        <v>137.84</v>
      </c>
    </row>
    <row r="40" spans="2:16" x14ac:dyDescent="0.3">
      <c r="B40" s="25">
        <v>138.86000000000001</v>
      </c>
      <c r="C40" s="50">
        <v>3.5</v>
      </c>
      <c r="D40" s="26">
        <v>2732</v>
      </c>
      <c r="E40" s="27" t="s">
        <v>68</v>
      </c>
      <c r="O40" s="50">
        <v>3.5</v>
      </c>
      <c r="P40" s="25">
        <v>138.86000000000001</v>
      </c>
    </row>
    <row r="41" spans="2:16" x14ac:dyDescent="0.3">
      <c r="B41" s="25">
        <v>139.85</v>
      </c>
      <c r="C41" s="50">
        <v>3.6</v>
      </c>
      <c r="D41" s="26">
        <v>2733.2</v>
      </c>
      <c r="E41" s="27" t="s">
        <v>68</v>
      </c>
      <c r="O41" s="50">
        <v>3.6</v>
      </c>
      <c r="P41" s="25">
        <v>139.85</v>
      </c>
    </row>
    <row r="42" spans="2:16" x14ac:dyDescent="0.3">
      <c r="B42" s="25">
        <v>140.82</v>
      </c>
      <c r="C42" s="50">
        <v>3.7</v>
      </c>
      <c r="D42" s="26">
        <v>2734.5</v>
      </c>
      <c r="E42" s="27" t="s">
        <v>68</v>
      </c>
      <c r="O42" s="50">
        <v>3.7</v>
      </c>
      <c r="P42" s="25">
        <v>140.82</v>
      </c>
    </row>
    <row r="43" spans="2:16" x14ac:dyDescent="0.3">
      <c r="B43" s="25">
        <v>141.77000000000001</v>
      </c>
      <c r="C43" s="50">
        <v>3.8</v>
      </c>
      <c r="D43" s="26">
        <v>2735.7</v>
      </c>
      <c r="E43" s="27" t="s">
        <v>68</v>
      </c>
      <c r="O43" s="50">
        <v>3.8</v>
      </c>
      <c r="P43" s="25">
        <v>141.77000000000001</v>
      </c>
    </row>
    <row r="44" spans="2:16" x14ac:dyDescent="0.3">
      <c r="B44" s="25">
        <v>142.69999999999999</v>
      </c>
      <c r="C44" s="50">
        <v>3.9</v>
      </c>
      <c r="D44" s="26">
        <v>2736.9</v>
      </c>
      <c r="E44" s="27" t="s">
        <v>68</v>
      </c>
      <c r="O44" s="50">
        <v>3.9</v>
      </c>
      <c r="P44" s="25">
        <v>142.69999999999999</v>
      </c>
    </row>
    <row r="45" spans="2:16" x14ac:dyDescent="0.3">
      <c r="B45" s="25">
        <v>143.61000000000001</v>
      </c>
      <c r="C45" s="50">
        <v>4</v>
      </c>
      <c r="D45" s="26">
        <v>2738.1</v>
      </c>
      <c r="E45" s="27" t="s">
        <v>68</v>
      </c>
      <c r="O45" s="50">
        <v>4</v>
      </c>
      <c r="P45" s="25">
        <v>143.61000000000001</v>
      </c>
    </row>
    <row r="46" spans="2:16" x14ac:dyDescent="0.3">
      <c r="B46" s="25">
        <v>144.5</v>
      </c>
      <c r="C46" s="50">
        <v>4.0999999999999996</v>
      </c>
      <c r="D46" s="26">
        <v>2739.2</v>
      </c>
      <c r="E46" s="27" t="s">
        <v>68</v>
      </c>
      <c r="O46" s="50">
        <v>4.0999999999999996</v>
      </c>
      <c r="P46" s="25">
        <v>144.5</v>
      </c>
    </row>
    <row r="47" spans="2:16" x14ac:dyDescent="0.3">
      <c r="B47" s="25">
        <v>145.38</v>
      </c>
      <c r="C47" s="50">
        <v>4.2</v>
      </c>
      <c r="D47" s="26">
        <v>2740.3</v>
      </c>
      <c r="E47" s="27" t="s">
        <v>68</v>
      </c>
      <c r="O47" s="50">
        <v>4.2</v>
      </c>
      <c r="P47" s="25">
        <v>145.38</v>
      </c>
    </row>
    <row r="48" spans="2:16" x14ac:dyDescent="0.3">
      <c r="B48" s="25">
        <v>146.22999999999999</v>
      </c>
      <c r="C48" s="50">
        <v>4.3</v>
      </c>
      <c r="D48" s="26">
        <v>2741.3</v>
      </c>
      <c r="E48" s="27" t="s">
        <v>68</v>
      </c>
      <c r="O48" s="50">
        <v>4.3</v>
      </c>
      <c r="P48" s="25">
        <v>146.22999999999999</v>
      </c>
    </row>
    <row r="49" spans="2:16" x14ac:dyDescent="0.3">
      <c r="B49" s="25">
        <v>147.08000000000001</v>
      </c>
      <c r="C49" s="50">
        <v>4.4000000000000004</v>
      </c>
      <c r="D49" s="26">
        <v>2742.4</v>
      </c>
      <c r="E49" s="27" t="s">
        <v>68</v>
      </c>
      <c r="O49" s="50">
        <v>4.4000000000000004</v>
      </c>
      <c r="P49" s="25">
        <v>147.08000000000001</v>
      </c>
    </row>
    <row r="50" spans="2:16" x14ac:dyDescent="0.3">
      <c r="B50" s="25">
        <v>147.9</v>
      </c>
      <c r="C50" s="50">
        <v>4.5</v>
      </c>
      <c r="D50" s="26">
        <v>2743.4</v>
      </c>
      <c r="E50" s="27" t="s">
        <v>68</v>
      </c>
      <c r="O50" s="50">
        <v>4.5</v>
      </c>
      <c r="P50" s="25">
        <v>147.9</v>
      </c>
    </row>
    <row r="51" spans="2:16" x14ac:dyDescent="0.3">
      <c r="B51" s="25">
        <v>148.72</v>
      </c>
      <c r="C51" s="50">
        <v>4.5999999999999996</v>
      </c>
      <c r="D51" s="26">
        <v>2744.4</v>
      </c>
      <c r="E51" s="27" t="s">
        <v>68</v>
      </c>
      <c r="O51" s="50">
        <v>4.5999999999999996</v>
      </c>
      <c r="P51" s="25">
        <v>148.72</v>
      </c>
    </row>
    <row r="52" spans="2:16" x14ac:dyDescent="0.3">
      <c r="B52" s="25">
        <v>149.51</v>
      </c>
      <c r="C52" s="50">
        <v>4.7</v>
      </c>
      <c r="D52" s="26">
        <v>2745.3</v>
      </c>
      <c r="E52" s="27" t="s">
        <v>68</v>
      </c>
      <c r="O52" s="50">
        <v>4.7</v>
      </c>
      <c r="P52" s="25">
        <v>149.51</v>
      </c>
    </row>
    <row r="53" spans="2:16" x14ac:dyDescent="0.3">
      <c r="B53" s="25">
        <v>150.30000000000001</v>
      </c>
      <c r="C53" s="50">
        <v>4.8</v>
      </c>
      <c r="D53" s="26">
        <v>2746.3</v>
      </c>
      <c r="E53" s="27" t="s">
        <v>68</v>
      </c>
      <c r="O53" s="50">
        <v>4.8</v>
      </c>
      <c r="P53" s="25">
        <v>150.30000000000001</v>
      </c>
    </row>
    <row r="54" spans="2:16" x14ac:dyDescent="0.3">
      <c r="B54" s="25">
        <v>151.07</v>
      </c>
      <c r="C54" s="50">
        <v>4.9000000000000004</v>
      </c>
      <c r="D54" s="26">
        <v>2747.2</v>
      </c>
      <c r="E54" s="27" t="s">
        <v>68</v>
      </c>
      <c r="O54" s="50">
        <v>4.9000000000000004</v>
      </c>
      <c r="P54" s="25">
        <v>151.07</v>
      </c>
    </row>
    <row r="55" spans="2:16" x14ac:dyDescent="0.3">
      <c r="B55" s="25">
        <v>151.83000000000001</v>
      </c>
      <c r="C55" s="50">
        <v>5</v>
      </c>
      <c r="D55" s="26">
        <v>2748.1</v>
      </c>
      <c r="E55" s="27" t="s">
        <v>68</v>
      </c>
      <c r="O55" s="50">
        <v>5</v>
      </c>
      <c r="P55" s="25">
        <v>151.83000000000001</v>
      </c>
    </row>
    <row r="56" spans="2:16" x14ac:dyDescent="0.3">
      <c r="B56" s="25">
        <v>152.58000000000001</v>
      </c>
      <c r="C56" s="50">
        <v>5.0999999999999996</v>
      </c>
      <c r="D56" s="26">
        <v>2749</v>
      </c>
      <c r="E56" s="27" t="s">
        <v>68</v>
      </c>
      <c r="O56" s="50">
        <v>5.0999999999999996</v>
      </c>
      <c r="P56" s="25">
        <v>152.58000000000001</v>
      </c>
    </row>
    <row r="57" spans="2:16" x14ac:dyDescent="0.3">
      <c r="B57" s="25">
        <v>153.31</v>
      </c>
      <c r="C57" s="50">
        <v>5.2</v>
      </c>
      <c r="D57" s="26">
        <v>2749.9</v>
      </c>
      <c r="E57" s="27" t="s">
        <v>68</v>
      </c>
      <c r="O57" s="50">
        <v>5.2</v>
      </c>
      <c r="P57" s="25">
        <v>153.31</v>
      </c>
    </row>
    <row r="58" spans="2:16" x14ac:dyDescent="0.3">
      <c r="B58" s="25">
        <v>154.04</v>
      </c>
      <c r="C58" s="50">
        <v>5.3</v>
      </c>
      <c r="D58" s="26">
        <v>2750.7</v>
      </c>
      <c r="E58" s="27" t="s">
        <v>68</v>
      </c>
      <c r="O58" s="50">
        <v>5.3</v>
      </c>
      <c r="P58" s="25">
        <v>154.04</v>
      </c>
    </row>
    <row r="59" spans="2:16" x14ac:dyDescent="0.3">
      <c r="B59" s="25">
        <v>154.75</v>
      </c>
      <c r="C59" s="50">
        <v>5.4</v>
      </c>
      <c r="D59" s="26">
        <v>2751.5</v>
      </c>
      <c r="E59" s="27" t="s">
        <v>68</v>
      </c>
      <c r="O59" s="50">
        <v>5.4</v>
      </c>
      <c r="P59" s="25">
        <v>154.75</v>
      </c>
    </row>
    <row r="60" spans="2:16" x14ac:dyDescent="0.3">
      <c r="B60" s="25">
        <v>155.46</v>
      </c>
      <c r="C60" s="50">
        <v>5.5</v>
      </c>
      <c r="D60" s="26">
        <v>2752.3</v>
      </c>
      <c r="E60" s="27" t="s">
        <v>68</v>
      </c>
      <c r="O60" s="50">
        <v>5.5</v>
      </c>
      <c r="P60" s="25">
        <v>155.46</v>
      </c>
    </row>
    <row r="61" spans="2:16" x14ac:dyDescent="0.3">
      <c r="B61" s="25">
        <v>156.15</v>
      </c>
      <c r="C61" s="50">
        <v>5.6</v>
      </c>
      <c r="D61" s="26">
        <v>2753.1</v>
      </c>
      <c r="E61" s="27" t="s">
        <v>68</v>
      </c>
      <c r="O61" s="50">
        <v>5.6</v>
      </c>
      <c r="P61" s="25">
        <v>156.15</v>
      </c>
    </row>
    <row r="62" spans="2:16" x14ac:dyDescent="0.3">
      <c r="B62" s="25">
        <v>156.83000000000001</v>
      </c>
      <c r="C62" s="50">
        <v>5.7</v>
      </c>
      <c r="D62" s="26">
        <v>2753.9</v>
      </c>
      <c r="E62" s="27" t="s">
        <v>68</v>
      </c>
      <c r="O62" s="50">
        <v>5.7</v>
      </c>
      <c r="P62" s="25">
        <v>156.83000000000001</v>
      </c>
    </row>
    <row r="63" spans="2:16" x14ac:dyDescent="0.3">
      <c r="B63" s="25">
        <v>157.51</v>
      </c>
      <c r="C63" s="50">
        <v>5.8</v>
      </c>
      <c r="D63" s="26">
        <v>2754.7</v>
      </c>
      <c r="E63" s="27" t="s">
        <v>68</v>
      </c>
      <c r="O63" s="50">
        <v>5.8</v>
      </c>
      <c r="P63" s="25">
        <v>157.51</v>
      </c>
    </row>
    <row r="64" spans="2:16" x14ac:dyDescent="0.3">
      <c r="B64" s="25">
        <v>158.16999999999999</v>
      </c>
      <c r="C64" s="50">
        <v>5.9</v>
      </c>
      <c r="D64" s="26">
        <v>2755.4</v>
      </c>
      <c r="E64" s="27" t="s">
        <v>68</v>
      </c>
      <c r="O64" s="50">
        <v>5.9</v>
      </c>
      <c r="P64" s="25">
        <v>158.16999999999999</v>
      </c>
    </row>
    <row r="65" spans="2:16" x14ac:dyDescent="0.3">
      <c r="B65" s="25">
        <v>158.83000000000001</v>
      </c>
      <c r="C65" s="50">
        <v>6</v>
      </c>
      <c r="D65" s="26">
        <v>2756.1</v>
      </c>
      <c r="E65" s="27" t="s">
        <v>68</v>
      </c>
      <c r="O65" s="50">
        <v>6</v>
      </c>
      <c r="P65" s="25">
        <v>158.83000000000001</v>
      </c>
    </row>
    <row r="66" spans="2:16" x14ac:dyDescent="0.3">
      <c r="B66" s="25">
        <v>159.47</v>
      </c>
      <c r="C66" s="50">
        <v>6.1</v>
      </c>
      <c r="D66" s="26">
        <v>2756.9</v>
      </c>
      <c r="E66" s="27" t="s">
        <v>68</v>
      </c>
      <c r="O66" s="50">
        <v>6.1</v>
      </c>
      <c r="P66" s="25">
        <v>159.47</v>
      </c>
    </row>
    <row r="67" spans="2:16" x14ac:dyDescent="0.3">
      <c r="B67" s="25">
        <v>160.11000000000001</v>
      </c>
      <c r="C67" s="50">
        <v>6.2</v>
      </c>
      <c r="D67" s="26">
        <v>2757.6</v>
      </c>
      <c r="E67" s="27" t="s">
        <v>68</v>
      </c>
      <c r="O67" s="50">
        <v>6.2</v>
      </c>
      <c r="P67" s="25">
        <v>160.11000000000001</v>
      </c>
    </row>
    <row r="68" spans="2:16" x14ac:dyDescent="0.3">
      <c r="B68" s="25">
        <v>160.74</v>
      </c>
      <c r="C68" s="50">
        <v>6.3</v>
      </c>
      <c r="D68" s="26">
        <v>2758.3</v>
      </c>
      <c r="E68" s="27" t="s">
        <v>68</v>
      </c>
      <c r="O68" s="50">
        <v>6.3</v>
      </c>
      <c r="P68" s="25">
        <v>160.74</v>
      </c>
    </row>
    <row r="69" spans="2:16" x14ac:dyDescent="0.3">
      <c r="B69" s="25">
        <v>161.37</v>
      </c>
      <c r="C69" s="50">
        <v>6.4</v>
      </c>
      <c r="D69" s="26">
        <v>2758.9</v>
      </c>
      <c r="E69" s="27" t="s">
        <v>68</v>
      </c>
      <c r="O69" s="50">
        <v>6.4</v>
      </c>
      <c r="P69" s="25">
        <v>161.37</v>
      </c>
    </row>
    <row r="70" spans="2:16" x14ac:dyDescent="0.3">
      <c r="B70" s="25">
        <v>161.97999999999999</v>
      </c>
      <c r="C70" s="50">
        <v>6.5</v>
      </c>
      <c r="D70" s="26">
        <v>2759.6</v>
      </c>
      <c r="E70" s="27" t="s">
        <v>68</v>
      </c>
      <c r="O70" s="50">
        <v>6.5</v>
      </c>
      <c r="P70" s="25">
        <v>161.97999999999999</v>
      </c>
    </row>
    <row r="71" spans="2:16" x14ac:dyDescent="0.3">
      <c r="B71" s="25">
        <v>162.59</v>
      </c>
      <c r="C71" s="50">
        <v>6.6</v>
      </c>
      <c r="D71" s="26">
        <v>2760.3</v>
      </c>
      <c r="E71" s="27" t="s">
        <v>68</v>
      </c>
      <c r="O71" s="50">
        <v>6.6</v>
      </c>
      <c r="P71" s="25">
        <v>162.59</v>
      </c>
    </row>
    <row r="72" spans="2:16" x14ac:dyDescent="0.3">
      <c r="B72" s="25">
        <v>163.19</v>
      </c>
      <c r="C72" s="50">
        <v>6.7</v>
      </c>
      <c r="D72" s="26">
        <v>2760.9</v>
      </c>
      <c r="E72" s="27" t="s">
        <v>68</v>
      </c>
      <c r="O72" s="50">
        <v>6.7</v>
      </c>
      <c r="P72" s="25">
        <v>163.19</v>
      </c>
    </row>
    <row r="73" spans="2:16" x14ac:dyDescent="0.3">
      <c r="B73" s="25">
        <v>163.78</v>
      </c>
      <c r="C73" s="50">
        <v>6.8</v>
      </c>
      <c r="D73" s="26">
        <v>2761.5</v>
      </c>
      <c r="E73" s="27" t="s">
        <v>68</v>
      </c>
      <c r="O73" s="50">
        <v>6.8</v>
      </c>
      <c r="P73" s="25">
        <v>163.78</v>
      </c>
    </row>
    <row r="74" spans="2:16" x14ac:dyDescent="0.3">
      <c r="B74" s="25">
        <v>164.37</v>
      </c>
      <c r="C74" s="50">
        <v>6.9</v>
      </c>
      <c r="D74" s="26">
        <v>2762.1</v>
      </c>
      <c r="E74" s="27" t="s">
        <v>68</v>
      </c>
      <c r="O74" s="50">
        <v>6.9</v>
      </c>
      <c r="P74" s="25">
        <v>164.37</v>
      </c>
    </row>
    <row r="75" spans="2:16" x14ac:dyDescent="0.3">
      <c r="B75" s="25">
        <v>164.95</v>
      </c>
      <c r="C75" s="50">
        <v>7</v>
      </c>
      <c r="D75" s="26">
        <v>2762.8</v>
      </c>
      <c r="E75" s="27" t="s">
        <v>68</v>
      </c>
      <c r="O75" s="50">
        <v>7</v>
      </c>
      <c r="P75" s="25">
        <v>164.95</v>
      </c>
    </row>
    <row r="76" spans="2:16" x14ac:dyDescent="0.3">
      <c r="B76" s="25">
        <v>165.52</v>
      </c>
      <c r="C76" s="50">
        <v>7.1</v>
      </c>
      <c r="D76" s="26">
        <v>2763.4</v>
      </c>
      <c r="E76" s="27" t="s">
        <v>68</v>
      </c>
      <c r="O76" s="50">
        <v>7.1</v>
      </c>
      <c r="P76" s="25">
        <v>165.52</v>
      </c>
    </row>
    <row r="77" spans="2:16" x14ac:dyDescent="0.3">
      <c r="B77" s="25">
        <v>166.09</v>
      </c>
      <c r="C77" s="50">
        <v>7.2</v>
      </c>
      <c r="D77" s="26">
        <v>2763.9</v>
      </c>
      <c r="E77" s="27" t="s">
        <v>68</v>
      </c>
      <c r="O77" s="50">
        <v>7.2</v>
      </c>
      <c r="P77" s="25">
        <v>166.09</v>
      </c>
    </row>
    <row r="78" spans="2:16" x14ac:dyDescent="0.3">
      <c r="B78" s="25">
        <v>166.65</v>
      </c>
      <c r="C78" s="50">
        <v>7.3</v>
      </c>
      <c r="D78" s="26">
        <v>2764.5</v>
      </c>
      <c r="E78" s="27" t="s">
        <v>68</v>
      </c>
      <c r="O78" s="50">
        <v>7.3</v>
      </c>
      <c r="P78" s="25">
        <v>166.65</v>
      </c>
    </row>
    <row r="79" spans="2:16" x14ac:dyDescent="0.3">
      <c r="B79" s="25">
        <v>167.2</v>
      </c>
      <c r="C79" s="50">
        <v>7.4</v>
      </c>
      <c r="D79" s="26">
        <v>2765.1</v>
      </c>
      <c r="E79" s="27" t="s">
        <v>68</v>
      </c>
      <c r="O79" s="50">
        <v>7.4</v>
      </c>
      <c r="P79" s="25">
        <v>167.2</v>
      </c>
    </row>
    <row r="80" spans="2:16" x14ac:dyDescent="0.3">
      <c r="B80" s="25">
        <v>167.75</v>
      </c>
      <c r="C80" s="50">
        <v>7.5</v>
      </c>
      <c r="D80" s="26">
        <v>2765.6</v>
      </c>
      <c r="E80" s="27" t="s">
        <v>68</v>
      </c>
      <c r="O80" s="50">
        <v>7.5</v>
      </c>
      <c r="P80" s="25">
        <v>167.75</v>
      </c>
    </row>
    <row r="81" spans="2:16" x14ac:dyDescent="0.3">
      <c r="B81" s="25">
        <v>168.29</v>
      </c>
      <c r="C81" s="50">
        <v>7.6</v>
      </c>
      <c r="D81" s="26">
        <v>2766.2</v>
      </c>
      <c r="E81" s="27" t="s">
        <v>68</v>
      </c>
      <c r="O81" s="50">
        <v>7.6</v>
      </c>
      <c r="P81" s="25">
        <v>168.29</v>
      </c>
    </row>
    <row r="82" spans="2:16" x14ac:dyDescent="0.3">
      <c r="B82" s="25">
        <v>168.83</v>
      </c>
      <c r="C82" s="50">
        <v>7.7</v>
      </c>
      <c r="D82" s="26">
        <v>2766.7</v>
      </c>
      <c r="E82" s="27" t="s">
        <v>68</v>
      </c>
      <c r="O82" s="50">
        <v>7.7</v>
      </c>
      <c r="P82" s="25">
        <v>168.83</v>
      </c>
    </row>
    <row r="83" spans="2:16" x14ac:dyDescent="0.3">
      <c r="B83" s="25">
        <v>169.36</v>
      </c>
      <c r="C83" s="50">
        <v>7.8</v>
      </c>
      <c r="D83" s="26">
        <v>2767.3</v>
      </c>
      <c r="E83" s="27" t="s">
        <v>68</v>
      </c>
      <c r="O83" s="50">
        <v>7.8</v>
      </c>
      <c r="P83" s="25">
        <v>169.36</v>
      </c>
    </row>
    <row r="84" spans="2:16" x14ac:dyDescent="0.3">
      <c r="B84" s="25">
        <v>169.89</v>
      </c>
      <c r="C84" s="50">
        <v>7.9</v>
      </c>
      <c r="D84" s="26">
        <v>2767.8</v>
      </c>
      <c r="E84" s="27" t="s">
        <v>68</v>
      </c>
      <c r="O84" s="50">
        <v>7.9</v>
      </c>
      <c r="P84" s="25">
        <v>169.89</v>
      </c>
    </row>
    <row r="85" spans="2:16" x14ac:dyDescent="0.3">
      <c r="B85" s="25">
        <v>170.41</v>
      </c>
      <c r="C85" s="50">
        <v>8</v>
      </c>
      <c r="D85" s="26">
        <v>2768.3</v>
      </c>
      <c r="E85" s="27" t="s">
        <v>68</v>
      </c>
      <c r="O85" s="50">
        <v>8</v>
      </c>
      <c r="P85" s="25">
        <v>170.41</v>
      </c>
    </row>
    <row r="86" spans="2:16" x14ac:dyDescent="0.3">
      <c r="B86" s="25">
        <v>170.92</v>
      </c>
      <c r="C86" s="50">
        <v>8.1</v>
      </c>
      <c r="D86" s="26">
        <v>2768.8</v>
      </c>
      <c r="E86" s="27" t="s">
        <v>68</v>
      </c>
      <c r="O86" s="50">
        <v>8.1</v>
      </c>
      <c r="P86" s="25">
        <v>170.92</v>
      </c>
    </row>
    <row r="87" spans="2:16" x14ac:dyDescent="0.3">
      <c r="B87" s="25">
        <v>171.43</v>
      </c>
      <c r="C87" s="50">
        <v>8.1999999999999993</v>
      </c>
      <c r="D87" s="26">
        <v>2769.3</v>
      </c>
      <c r="E87" s="27" t="s">
        <v>68</v>
      </c>
      <c r="O87" s="50">
        <v>8.1999999999999993</v>
      </c>
      <c r="P87" s="25">
        <v>171.43</v>
      </c>
    </row>
    <row r="88" spans="2:16" x14ac:dyDescent="0.3">
      <c r="B88" s="25">
        <v>171.94</v>
      </c>
      <c r="C88" s="50">
        <v>8.3000000000000007</v>
      </c>
      <c r="D88" s="26">
        <v>2769.8</v>
      </c>
      <c r="E88" s="27" t="s">
        <v>68</v>
      </c>
      <c r="O88" s="50">
        <v>8.3000000000000007</v>
      </c>
      <c r="P88" s="25">
        <v>171.94</v>
      </c>
    </row>
    <row r="89" spans="2:16" x14ac:dyDescent="0.3">
      <c r="B89" s="25">
        <v>172.44</v>
      </c>
      <c r="C89" s="50">
        <v>8.4</v>
      </c>
      <c r="D89" s="26">
        <v>2770.3</v>
      </c>
      <c r="E89" s="27" t="s">
        <v>68</v>
      </c>
      <c r="O89" s="50">
        <v>8.4</v>
      </c>
      <c r="P89" s="25">
        <v>172.44</v>
      </c>
    </row>
    <row r="90" spans="2:16" x14ac:dyDescent="0.3">
      <c r="B90" s="25">
        <v>172.94</v>
      </c>
      <c r="C90" s="50">
        <v>8.5</v>
      </c>
      <c r="D90" s="26">
        <v>2770.8</v>
      </c>
      <c r="E90" s="27" t="s">
        <v>68</v>
      </c>
      <c r="O90" s="50">
        <v>8.5</v>
      </c>
      <c r="P90" s="25">
        <v>172.94</v>
      </c>
    </row>
    <row r="91" spans="2:16" x14ac:dyDescent="0.3">
      <c r="B91" s="25">
        <v>173.43</v>
      </c>
      <c r="C91" s="50">
        <v>8.6</v>
      </c>
      <c r="D91" s="26">
        <v>2771.2</v>
      </c>
      <c r="E91" s="27" t="s">
        <v>68</v>
      </c>
      <c r="O91" s="50">
        <v>8.6</v>
      </c>
      <c r="P91" s="25">
        <v>173.43</v>
      </c>
    </row>
    <row r="92" spans="2:16" x14ac:dyDescent="0.3">
      <c r="B92" s="25">
        <v>173.91</v>
      </c>
      <c r="C92" s="50">
        <v>8.6999999999999993</v>
      </c>
      <c r="D92" s="26">
        <v>2771.7</v>
      </c>
      <c r="E92" s="27" t="s">
        <v>68</v>
      </c>
      <c r="O92" s="50">
        <v>8.6999999999999993</v>
      </c>
      <c r="P92" s="25">
        <v>173.91</v>
      </c>
    </row>
    <row r="93" spans="2:16" x14ac:dyDescent="0.3">
      <c r="B93" s="25">
        <v>174.4</v>
      </c>
      <c r="C93" s="50">
        <v>8.8000000000000007</v>
      </c>
      <c r="D93" s="26">
        <v>2772.1</v>
      </c>
      <c r="E93" s="27" t="s">
        <v>68</v>
      </c>
      <c r="O93" s="50">
        <v>8.8000000000000007</v>
      </c>
      <c r="P93" s="25">
        <v>174.4</v>
      </c>
    </row>
    <row r="94" spans="2:16" x14ac:dyDescent="0.3">
      <c r="B94" s="25">
        <v>174.88</v>
      </c>
      <c r="C94" s="50">
        <v>8.9</v>
      </c>
      <c r="D94" s="26">
        <v>2772.6</v>
      </c>
      <c r="E94" s="27" t="s">
        <v>68</v>
      </c>
      <c r="O94" s="50">
        <v>8.9</v>
      </c>
      <c r="P94" s="25">
        <v>174.88</v>
      </c>
    </row>
    <row r="95" spans="2:16" x14ac:dyDescent="0.3">
      <c r="B95" s="25">
        <v>175.35</v>
      </c>
      <c r="C95" s="50">
        <v>9</v>
      </c>
      <c r="D95" s="26">
        <v>2773</v>
      </c>
      <c r="E95" s="27" t="s">
        <v>68</v>
      </c>
      <c r="O95" s="50">
        <v>9</v>
      </c>
      <c r="P95" s="25">
        <v>175.35</v>
      </c>
    </row>
    <row r="96" spans="2:16" x14ac:dyDescent="0.3">
      <c r="B96" s="25">
        <v>175.82</v>
      </c>
      <c r="C96" s="50">
        <v>9.1</v>
      </c>
      <c r="D96" s="26">
        <v>2773.5</v>
      </c>
      <c r="E96" s="27" t="s">
        <v>68</v>
      </c>
      <c r="O96" s="50">
        <v>9.1</v>
      </c>
      <c r="P96" s="25">
        <v>175.82</v>
      </c>
    </row>
    <row r="97" spans="2:16" x14ac:dyDescent="0.3">
      <c r="B97" s="25">
        <v>176.29</v>
      </c>
      <c r="C97" s="50">
        <v>9.1999999999999993</v>
      </c>
      <c r="D97" s="26">
        <v>2773.9</v>
      </c>
      <c r="E97" s="27" t="s">
        <v>68</v>
      </c>
      <c r="O97" s="50">
        <v>9.1999999999999993</v>
      </c>
      <c r="P97" s="25">
        <v>176.29</v>
      </c>
    </row>
    <row r="98" spans="2:16" x14ac:dyDescent="0.3">
      <c r="B98" s="25">
        <v>176.75</v>
      </c>
      <c r="C98" s="50">
        <v>9.3000000000000007</v>
      </c>
      <c r="D98" s="26">
        <v>2774.3</v>
      </c>
      <c r="E98" s="27" t="s">
        <v>68</v>
      </c>
      <c r="O98" s="50">
        <v>9.3000000000000007</v>
      </c>
      <c r="P98" s="25">
        <v>176.75</v>
      </c>
    </row>
    <row r="99" spans="2:16" x14ac:dyDescent="0.3">
      <c r="B99" s="25">
        <v>177.21</v>
      </c>
      <c r="C99" s="50">
        <v>9.4</v>
      </c>
      <c r="D99" s="26">
        <v>2774.7</v>
      </c>
      <c r="E99" s="27" t="s">
        <v>68</v>
      </c>
      <c r="O99" s="50">
        <v>9.4</v>
      </c>
      <c r="P99" s="25">
        <v>177.21</v>
      </c>
    </row>
    <row r="100" spans="2:16" x14ac:dyDescent="0.3">
      <c r="B100" s="25">
        <v>177.66</v>
      </c>
      <c r="C100" s="50">
        <v>9.5</v>
      </c>
      <c r="D100" s="26">
        <v>2775.1</v>
      </c>
      <c r="E100" s="27" t="s">
        <v>68</v>
      </c>
      <c r="O100" s="50">
        <v>9.5</v>
      </c>
      <c r="P100" s="25">
        <v>177.66</v>
      </c>
    </row>
    <row r="101" spans="2:16" x14ac:dyDescent="0.3">
      <c r="B101" s="25">
        <v>178.11</v>
      </c>
      <c r="C101" s="50">
        <v>9.6</v>
      </c>
      <c r="D101" s="26">
        <v>2775.5</v>
      </c>
      <c r="E101" s="27" t="s">
        <v>68</v>
      </c>
      <c r="O101" s="50">
        <v>9.6</v>
      </c>
      <c r="P101" s="25">
        <v>178.11</v>
      </c>
    </row>
    <row r="102" spans="2:16" x14ac:dyDescent="0.3">
      <c r="B102" s="25">
        <v>178.56</v>
      </c>
      <c r="C102" s="50">
        <v>9.6999999999999993</v>
      </c>
      <c r="D102" s="26">
        <v>2775.9</v>
      </c>
      <c r="E102" s="27" t="s">
        <v>68</v>
      </c>
      <c r="O102" s="50">
        <v>9.6999999999999993</v>
      </c>
      <c r="P102" s="25">
        <v>178.56</v>
      </c>
    </row>
    <row r="103" spans="2:16" x14ac:dyDescent="0.3">
      <c r="B103" s="25">
        <v>179</v>
      </c>
      <c r="C103" s="50">
        <v>9.8000000000000007</v>
      </c>
      <c r="D103" s="26">
        <v>2776.3</v>
      </c>
      <c r="E103" s="27" t="s">
        <v>68</v>
      </c>
      <c r="O103" s="50">
        <v>9.8000000000000007</v>
      </c>
      <c r="P103" s="25">
        <v>179</v>
      </c>
    </row>
    <row r="104" spans="2:16" x14ac:dyDescent="0.3">
      <c r="B104" s="25">
        <v>179.44</v>
      </c>
      <c r="C104" s="50">
        <v>9.9</v>
      </c>
      <c r="D104" s="26">
        <v>2776.7</v>
      </c>
      <c r="E104" s="27" t="s">
        <v>68</v>
      </c>
      <c r="O104" s="50">
        <v>9.9</v>
      </c>
      <c r="P104" s="25">
        <v>179.44</v>
      </c>
    </row>
    <row r="105" spans="2:16" x14ac:dyDescent="0.3">
      <c r="B105" s="25">
        <v>179.88</v>
      </c>
      <c r="C105" s="50">
        <v>10</v>
      </c>
      <c r="D105" s="26">
        <v>2777.1</v>
      </c>
      <c r="E105" s="27" t="s">
        <v>68</v>
      </c>
      <c r="O105" s="50">
        <v>10</v>
      </c>
      <c r="P105" s="25">
        <v>179.88</v>
      </c>
    </row>
    <row r="106" spans="2:16" x14ac:dyDescent="0.3">
      <c r="B106" s="25">
        <v>180.31</v>
      </c>
      <c r="C106" s="50">
        <v>10.1</v>
      </c>
      <c r="D106" s="26">
        <v>2777.5</v>
      </c>
      <c r="E106" s="27" t="s">
        <v>68</v>
      </c>
      <c r="O106" s="50">
        <v>10.1</v>
      </c>
      <c r="P106" s="25">
        <v>180.31</v>
      </c>
    </row>
    <row r="107" spans="2:16" x14ac:dyDescent="0.3">
      <c r="B107" s="25">
        <v>180.74</v>
      </c>
      <c r="C107" s="50">
        <v>10.199999999999999</v>
      </c>
      <c r="D107" s="26">
        <v>2777.9</v>
      </c>
      <c r="E107" s="27" t="s">
        <v>68</v>
      </c>
      <c r="O107" s="50">
        <v>10.199999999999999</v>
      </c>
      <c r="P107" s="25">
        <v>180.74</v>
      </c>
    </row>
    <row r="108" spans="2:16" x14ac:dyDescent="0.3">
      <c r="B108" s="25">
        <v>181.17</v>
      </c>
      <c r="C108" s="50">
        <v>10.3</v>
      </c>
      <c r="D108" s="26">
        <v>2778.2</v>
      </c>
      <c r="E108" s="27" t="s">
        <v>68</v>
      </c>
      <c r="O108" s="50">
        <v>10.3</v>
      </c>
      <c r="P108" s="25">
        <v>181.17</v>
      </c>
    </row>
    <row r="109" spans="2:16" x14ac:dyDescent="0.3">
      <c r="B109" s="25">
        <v>181.59</v>
      </c>
      <c r="C109" s="50">
        <v>10.4</v>
      </c>
      <c r="D109" s="26">
        <v>2778.6</v>
      </c>
      <c r="E109" s="27" t="s">
        <v>68</v>
      </c>
      <c r="O109" s="50">
        <v>10.4</v>
      </c>
      <c r="P109" s="25">
        <v>181.59</v>
      </c>
    </row>
    <row r="110" spans="2:16" x14ac:dyDescent="0.3">
      <c r="B110" s="25">
        <v>182.01</v>
      </c>
      <c r="C110" s="50">
        <v>10.5</v>
      </c>
      <c r="D110" s="26">
        <v>2778.9</v>
      </c>
      <c r="E110" s="27" t="s">
        <v>68</v>
      </c>
      <c r="O110" s="50">
        <v>10.5</v>
      </c>
      <c r="P110" s="25">
        <v>182.01</v>
      </c>
    </row>
    <row r="111" spans="2:16" x14ac:dyDescent="0.3">
      <c r="B111" s="25">
        <v>182.43</v>
      </c>
      <c r="C111" s="50">
        <v>10.6</v>
      </c>
      <c r="D111" s="26">
        <v>2779.3</v>
      </c>
      <c r="E111" s="27" t="s">
        <v>68</v>
      </c>
      <c r="O111" s="50">
        <v>10.6</v>
      </c>
      <c r="P111" s="25">
        <v>182.43</v>
      </c>
    </row>
    <row r="112" spans="2:16" x14ac:dyDescent="0.3">
      <c r="B112" s="25">
        <v>182.84</v>
      </c>
      <c r="C112" s="50">
        <v>10.7</v>
      </c>
      <c r="D112" s="26">
        <v>2779.6</v>
      </c>
      <c r="E112" s="27" t="s">
        <v>68</v>
      </c>
      <c r="O112" s="50">
        <v>10.7</v>
      </c>
      <c r="P112" s="25">
        <v>182.84</v>
      </c>
    </row>
    <row r="113" spans="2:16" x14ac:dyDescent="0.3">
      <c r="B113" s="25">
        <v>183.25</v>
      </c>
      <c r="C113" s="50">
        <v>10.8</v>
      </c>
      <c r="D113" s="26">
        <v>2780</v>
      </c>
      <c r="E113" s="27" t="s">
        <v>68</v>
      </c>
      <c r="O113" s="50">
        <v>10.8</v>
      </c>
      <c r="P113" s="25">
        <v>183.25</v>
      </c>
    </row>
    <row r="114" spans="2:16" x14ac:dyDescent="0.3">
      <c r="B114" s="25">
        <v>183.66</v>
      </c>
      <c r="C114" s="50">
        <v>10.9</v>
      </c>
      <c r="D114" s="26">
        <v>2780.3</v>
      </c>
      <c r="E114" s="27" t="s">
        <v>68</v>
      </c>
      <c r="O114" s="50">
        <v>10.9</v>
      </c>
      <c r="P114" s="25">
        <v>183.66</v>
      </c>
    </row>
    <row r="115" spans="2:16" x14ac:dyDescent="0.3">
      <c r="B115" s="25">
        <v>184.06</v>
      </c>
      <c r="C115" s="50">
        <v>11</v>
      </c>
      <c r="D115" s="26">
        <v>2780.6</v>
      </c>
      <c r="E115" s="27" t="s">
        <v>68</v>
      </c>
      <c r="O115" s="50">
        <v>11</v>
      </c>
      <c r="P115" s="25">
        <v>184.06</v>
      </c>
    </row>
    <row r="116" spans="2:16" x14ac:dyDescent="0.3">
      <c r="B116" s="25">
        <v>184.46</v>
      </c>
      <c r="C116" s="50">
        <v>11.1</v>
      </c>
      <c r="D116" s="26">
        <v>2781</v>
      </c>
      <c r="E116" s="27" t="s">
        <v>68</v>
      </c>
      <c r="O116" s="50">
        <v>11.1</v>
      </c>
      <c r="P116" s="25">
        <v>184.46</v>
      </c>
    </row>
    <row r="117" spans="2:16" x14ac:dyDescent="0.3">
      <c r="B117" s="25">
        <v>184.86</v>
      </c>
      <c r="C117" s="50">
        <v>11.2</v>
      </c>
      <c r="D117" s="26">
        <v>2781.3</v>
      </c>
      <c r="E117" s="27" t="s">
        <v>68</v>
      </c>
      <c r="O117" s="50">
        <v>11.2</v>
      </c>
      <c r="P117" s="25">
        <v>184.86</v>
      </c>
    </row>
    <row r="118" spans="2:16" x14ac:dyDescent="0.3">
      <c r="B118" s="25">
        <v>185.26</v>
      </c>
      <c r="C118" s="50">
        <v>11.3</v>
      </c>
      <c r="D118" s="26">
        <v>2781.6</v>
      </c>
      <c r="E118" s="27" t="s">
        <v>68</v>
      </c>
      <c r="O118" s="50">
        <v>11.3</v>
      </c>
      <c r="P118" s="25">
        <v>185.26</v>
      </c>
    </row>
    <row r="119" spans="2:16" x14ac:dyDescent="0.3">
      <c r="B119" s="25">
        <v>185.65</v>
      </c>
      <c r="C119" s="50">
        <v>11.4</v>
      </c>
      <c r="D119" s="26">
        <v>2781.9</v>
      </c>
      <c r="E119" s="27" t="s">
        <v>68</v>
      </c>
      <c r="O119" s="50">
        <v>11.4</v>
      </c>
      <c r="P119" s="25">
        <v>185.65</v>
      </c>
    </row>
    <row r="120" spans="2:16" x14ac:dyDescent="0.3">
      <c r="B120" s="25">
        <v>186.04</v>
      </c>
      <c r="C120" s="50">
        <v>11.5</v>
      </c>
      <c r="D120" s="26">
        <v>2782.2</v>
      </c>
      <c r="E120" s="27" t="s">
        <v>68</v>
      </c>
      <c r="O120" s="50">
        <v>11.5</v>
      </c>
      <c r="P120" s="25">
        <v>186.04</v>
      </c>
    </row>
    <row r="121" spans="2:16" x14ac:dyDescent="0.3">
      <c r="B121" s="25">
        <v>186.43</v>
      </c>
      <c r="C121" s="50">
        <v>11.6</v>
      </c>
      <c r="D121" s="26">
        <v>2782.6</v>
      </c>
      <c r="E121" s="27" t="s">
        <v>68</v>
      </c>
      <c r="O121" s="50">
        <v>11.6</v>
      </c>
      <c r="P121" s="25">
        <v>186.43</v>
      </c>
    </row>
    <row r="122" spans="2:16" x14ac:dyDescent="0.3">
      <c r="B122" s="25">
        <v>186.82</v>
      </c>
      <c r="C122" s="50">
        <v>11.7</v>
      </c>
      <c r="D122" s="26">
        <v>2782.9</v>
      </c>
      <c r="E122" s="27" t="s">
        <v>68</v>
      </c>
      <c r="O122" s="50">
        <v>11.7</v>
      </c>
      <c r="P122" s="25">
        <v>186.82</v>
      </c>
    </row>
    <row r="123" spans="2:16" x14ac:dyDescent="0.3">
      <c r="B123" s="25">
        <v>187.2</v>
      </c>
      <c r="C123" s="50">
        <v>11.8</v>
      </c>
      <c r="D123" s="26">
        <v>2783.2</v>
      </c>
      <c r="E123" s="27" t="s">
        <v>68</v>
      </c>
      <c r="O123" s="50">
        <v>11.8</v>
      </c>
      <c r="P123" s="25">
        <v>187.2</v>
      </c>
    </row>
    <row r="124" spans="2:16" x14ac:dyDescent="0.3">
      <c r="B124" s="25">
        <v>187.58</v>
      </c>
      <c r="C124" s="50">
        <v>11.9</v>
      </c>
      <c r="D124" s="26">
        <v>2783.5</v>
      </c>
      <c r="E124" s="27" t="s">
        <v>68</v>
      </c>
      <c r="O124" s="50">
        <v>11.9</v>
      </c>
      <c r="P124" s="25">
        <v>187.58</v>
      </c>
    </row>
    <row r="125" spans="2:16" x14ac:dyDescent="0.3">
      <c r="B125" s="25">
        <v>187.96</v>
      </c>
      <c r="C125" s="50">
        <v>12</v>
      </c>
      <c r="D125" s="26">
        <v>2783.7</v>
      </c>
      <c r="E125" s="27" t="s">
        <v>68</v>
      </c>
      <c r="O125" s="50">
        <v>12</v>
      </c>
      <c r="P125" s="25">
        <v>187.96</v>
      </c>
    </row>
    <row r="126" spans="2:16" x14ac:dyDescent="0.3">
      <c r="B126" s="25">
        <v>188.33</v>
      </c>
      <c r="C126" s="50">
        <v>12.1</v>
      </c>
      <c r="D126" s="26">
        <v>2784</v>
      </c>
      <c r="E126" s="27" t="s">
        <v>68</v>
      </c>
      <c r="O126" s="50">
        <v>12.1</v>
      </c>
      <c r="P126" s="25">
        <v>188.33</v>
      </c>
    </row>
    <row r="127" spans="2:16" x14ac:dyDescent="0.3">
      <c r="B127" s="25">
        <v>188.7</v>
      </c>
      <c r="C127" s="50">
        <v>12.2</v>
      </c>
      <c r="D127" s="26">
        <v>2784.3</v>
      </c>
      <c r="E127" s="27" t="s">
        <v>68</v>
      </c>
      <c r="O127" s="50">
        <v>12.2</v>
      </c>
      <c r="P127" s="25">
        <v>188.7</v>
      </c>
    </row>
    <row r="128" spans="2:16" x14ac:dyDescent="0.3">
      <c r="B128" s="25">
        <v>189.08</v>
      </c>
      <c r="C128" s="50">
        <v>12.3</v>
      </c>
      <c r="D128" s="26">
        <v>2784.6</v>
      </c>
      <c r="E128" s="27" t="s">
        <v>68</v>
      </c>
      <c r="O128" s="50">
        <v>12.3</v>
      </c>
      <c r="P128" s="25">
        <v>189.08</v>
      </c>
    </row>
    <row r="129" spans="2:16" x14ac:dyDescent="0.3">
      <c r="B129" s="25">
        <v>189.44</v>
      </c>
      <c r="C129" s="50">
        <v>12.4</v>
      </c>
      <c r="D129" s="26">
        <v>2784.9</v>
      </c>
      <c r="E129" s="27" t="s">
        <v>68</v>
      </c>
      <c r="O129" s="50">
        <v>12.4</v>
      </c>
      <c r="P129" s="25">
        <v>189.44</v>
      </c>
    </row>
    <row r="130" spans="2:16" x14ac:dyDescent="0.3">
      <c r="B130" s="25">
        <v>189.81</v>
      </c>
      <c r="C130" s="50">
        <v>12.5</v>
      </c>
      <c r="D130" s="26">
        <v>2785.1</v>
      </c>
      <c r="E130" s="27" t="s">
        <v>68</v>
      </c>
      <c r="O130" s="50">
        <v>12.5</v>
      </c>
      <c r="P130" s="25">
        <v>189.81</v>
      </c>
    </row>
    <row r="131" spans="2:16" x14ac:dyDescent="0.3">
      <c r="B131" s="25">
        <v>190.17</v>
      </c>
      <c r="C131" s="50">
        <v>12.6</v>
      </c>
      <c r="D131" s="26">
        <v>2785.4</v>
      </c>
      <c r="E131" s="27" t="s">
        <v>68</v>
      </c>
      <c r="O131" s="50">
        <v>12.6</v>
      </c>
      <c r="P131" s="25">
        <v>190.17</v>
      </c>
    </row>
    <row r="132" spans="2:16" x14ac:dyDescent="0.3">
      <c r="B132" s="25">
        <v>190.53</v>
      </c>
      <c r="C132" s="50">
        <v>12.7</v>
      </c>
      <c r="D132" s="26">
        <v>2785.7</v>
      </c>
      <c r="E132" s="27" t="s">
        <v>68</v>
      </c>
      <c r="O132" s="50">
        <v>12.7</v>
      </c>
      <c r="P132" s="25">
        <v>190.53</v>
      </c>
    </row>
    <row r="133" spans="2:16" x14ac:dyDescent="0.3">
      <c r="B133" s="25">
        <v>190.89</v>
      </c>
      <c r="C133" s="50">
        <v>12.8</v>
      </c>
      <c r="D133" s="26">
        <v>2785.9</v>
      </c>
      <c r="E133" s="27" t="s">
        <v>68</v>
      </c>
      <c r="O133" s="50">
        <v>12.8</v>
      </c>
      <c r="P133" s="25">
        <v>190.89</v>
      </c>
    </row>
    <row r="134" spans="2:16" x14ac:dyDescent="0.3">
      <c r="B134" s="25">
        <v>191.25</v>
      </c>
      <c r="C134" s="50">
        <v>12.9</v>
      </c>
      <c r="D134" s="26">
        <v>2786.2</v>
      </c>
      <c r="E134" s="27" t="s">
        <v>68</v>
      </c>
      <c r="O134" s="50">
        <v>12.9</v>
      </c>
      <c r="P134" s="25">
        <v>191.25</v>
      </c>
    </row>
    <row r="135" spans="2:16" x14ac:dyDescent="0.3">
      <c r="B135" s="25">
        <v>191.6</v>
      </c>
      <c r="C135" s="50">
        <v>13</v>
      </c>
      <c r="D135" s="26">
        <v>2786.5</v>
      </c>
      <c r="E135" s="27" t="s">
        <v>68</v>
      </c>
      <c r="O135" s="50">
        <v>13</v>
      </c>
      <c r="P135" s="25">
        <v>191.6</v>
      </c>
    </row>
    <row r="136" spans="2:16" x14ac:dyDescent="0.3">
      <c r="B136" s="25">
        <v>191.96</v>
      </c>
      <c r="C136" s="50">
        <v>13.1</v>
      </c>
      <c r="D136" s="26">
        <v>2786.7</v>
      </c>
      <c r="E136" s="27" t="s">
        <v>68</v>
      </c>
      <c r="O136" s="50">
        <v>13.1</v>
      </c>
      <c r="P136" s="25">
        <v>191.96</v>
      </c>
    </row>
    <row r="137" spans="2:16" x14ac:dyDescent="0.3">
      <c r="B137" s="25">
        <v>192.31</v>
      </c>
      <c r="C137" s="50">
        <v>13.2</v>
      </c>
      <c r="D137" s="26">
        <v>2787</v>
      </c>
      <c r="E137" s="27" t="s">
        <v>68</v>
      </c>
      <c r="O137" s="50">
        <v>13.2</v>
      </c>
      <c r="P137" s="25">
        <v>192.31</v>
      </c>
    </row>
    <row r="138" spans="2:16" x14ac:dyDescent="0.3">
      <c r="B138" s="25">
        <v>192.66</v>
      </c>
      <c r="C138" s="50">
        <v>13.3</v>
      </c>
      <c r="D138" s="26">
        <v>2787.2</v>
      </c>
      <c r="E138" s="27" t="s">
        <v>68</v>
      </c>
      <c r="O138" s="50">
        <v>13.3</v>
      </c>
      <c r="P138" s="25">
        <v>192.66</v>
      </c>
    </row>
    <row r="139" spans="2:16" x14ac:dyDescent="0.3">
      <c r="B139" s="25">
        <v>193</v>
      </c>
      <c r="C139" s="50">
        <v>13.4</v>
      </c>
      <c r="D139" s="26">
        <v>2787.4</v>
      </c>
      <c r="E139" s="27" t="s">
        <v>68</v>
      </c>
      <c r="O139" s="50">
        <v>13.4</v>
      </c>
      <c r="P139" s="25">
        <v>193</v>
      </c>
    </row>
    <row r="140" spans="2:16" x14ac:dyDescent="0.3">
      <c r="B140" s="25">
        <v>193.35</v>
      </c>
      <c r="C140" s="50">
        <v>13.5</v>
      </c>
      <c r="D140" s="26">
        <v>2787.7</v>
      </c>
      <c r="E140" s="27" t="s">
        <v>68</v>
      </c>
      <c r="O140" s="50">
        <v>13.5</v>
      </c>
      <c r="P140" s="25">
        <v>193.35</v>
      </c>
    </row>
    <row r="141" spans="2:16" x14ac:dyDescent="0.3">
      <c r="B141" s="25">
        <v>193.69</v>
      </c>
      <c r="C141" s="50">
        <v>13.6</v>
      </c>
      <c r="D141" s="26">
        <v>2787.9</v>
      </c>
      <c r="E141" s="27" t="s">
        <v>68</v>
      </c>
      <c r="O141" s="50">
        <v>13.6</v>
      </c>
      <c r="P141" s="25">
        <v>193.69</v>
      </c>
    </row>
    <row r="142" spans="2:16" x14ac:dyDescent="0.3">
      <c r="B142" s="25">
        <v>194.03</v>
      </c>
      <c r="C142" s="50">
        <v>13.7</v>
      </c>
      <c r="D142" s="26">
        <v>2788.2</v>
      </c>
      <c r="E142" s="27" t="s">
        <v>68</v>
      </c>
      <c r="O142" s="50">
        <v>13.7</v>
      </c>
      <c r="P142" s="25">
        <v>194.03</v>
      </c>
    </row>
    <row r="143" spans="2:16" x14ac:dyDescent="0.3">
      <c r="B143" s="25">
        <v>194.37</v>
      </c>
      <c r="C143" s="50">
        <v>13.8</v>
      </c>
      <c r="D143" s="26">
        <v>2788.4</v>
      </c>
      <c r="E143" s="27" t="s">
        <v>68</v>
      </c>
      <c r="O143" s="50">
        <v>13.8</v>
      </c>
      <c r="P143" s="25">
        <v>194.37</v>
      </c>
    </row>
    <row r="144" spans="2:16" x14ac:dyDescent="0.3">
      <c r="B144" s="25">
        <v>194.7</v>
      </c>
      <c r="C144" s="50">
        <v>13.9</v>
      </c>
      <c r="D144" s="26">
        <v>2788.6</v>
      </c>
      <c r="E144" s="27" t="s">
        <v>68</v>
      </c>
      <c r="O144" s="50">
        <v>13.9</v>
      </c>
      <c r="P144" s="25">
        <v>194.7</v>
      </c>
    </row>
    <row r="145" spans="2:16" x14ac:dyDescent="0.3">
      <c r="B145" s="25">
        <v>195.04</v>
      </c>
      <c r="C145" s="50">
        <v>14</v>
      </c>
      <c r="D145" s="26">
        <v>2788.8</v>
      </c>
      <c r="E145" s="27" t="s">
        <v>68</v>
      </c>
      <c r="O145" s="50">
        <v>14</v>
      </c>
      <c r="P145" s="25">
        <v>195.04</v>
      </c>
    </row>
    <row r="146" spans="2:16" x14ac:dyDescent="0.3">
      <c r="B146" s="25">
        <v>195.37</v>
      </c>
      <c r="C146" s="50">
        <v>14.1</v>
      </c>
      <c r="D146" s="26">
        <v>2789.1</v>
      </c>
      <c r="E146" s="27" t="s">
        <v>68</v>
      </c>
      <c r="O146" s="50">
        <v>14.1</v>
      </c>
      <c r="P146" s="25">
        <v>195.37</v>
      </c>
    </row>
    <row r="147" spans="2:16" x14ac:dyDescent="0.3">
      <c r="B147" s="25">
        <v>195.7</v>
      </c>
      <c r="C147" s="50">
        <v>14.2</v>
      </c>
      <c r="D147" s="26">
        <v>2789.3</v>
      </c>
      <c r="E147" s="27" t="s">
        <v>68</v>
      </c>
      <c r="O147" s="50">
        <v>14.2</v>
      </c>
      <c r="P147" s="25">
        <v>195.7</v>
      </c>
    </row>
    <row r="148" spans="2:16" x14ac:dyDescent="0.3">
      <c r="B148" s="25">
        <v>196.03</v>
      </c>
      <c r="C148" s="50">
        <v>14.3</v>
      </c>
      <c r="D148" s="26">
        <v>2789.5</v>
      </c>
      <c r="E148" s="27" t="s">
        <v>68</v>
      </c>
      <c r="O148" s="50">
        <v>14.3</v>
      </c>
      <c r="P148" s="25">
        <v>196.03</v>
      </c>
    </row>
    <row r="149" spans="2:16" x14ac:dyDescent="0.3">
      <c r="B149" s="25">
        <v>196.36</v>
      </c>
      <c r="C149" s="50">
        <v>14.4</v>
      </c>
      <c r="D149" s="26">
        <v>2789.7</v>
      </c>
      <c r="E149" s="27" t="s">
        <v>68</v>
      </c>
      <c r="O149" s="50">
        <v>14.4</v>
      </c>
      <c r="P149" s="25">
        <v>196.36</v>
      </c>
    </row>
    <row r="150" spans="2:16" x14ac:dyDescent="0.3">
      <c r="B150" s="25">
        <v>196.69</v>
      </c>
      <c r="C150" s="50">
        <v>14.5</v>
      </c>
      <c r="D150" s="26">
        <v>2789.9</v>
      </c>
      <c r="E150" s="27" t="s">
        <v>68</v>
      </c>
      <c r="O150" s="50">
        <v>14.5</v>
      </c>
      <c r="P150" s="25">
        <v>196.69</v>
      </c>
    </row>
    <row r="151" spans="2:16" x14ac:dyDescent="0.3">
      <c r="B151" s="25">
        <v>197.01</v>
      </c>
      <c r="C151" s="50">
        <v>14.6</v>
      </c>
      <c r="D151" s="26">
        <v>2790.1</v>
      </c>
      <c r="E151" s="27" t="s">
        <v>68</v>
      </c>
      <c r="O151" s="50">
        <v>14.6</v>
      </c>
      <c r="P151" s="25">
        <v>197.01</v>
      </c>
    </row>
    <row r="152" spans="2:16" x14ac:dyDescent="0.3">
      <c r="B152" s="25">
        <v>197.33</v>
      </c>
      <c r="C152" s="50">
        <v>14.7</v>
      </c>
      <c r="D152" s="26">
        <v>2790.4</v>
      </c>
      <c r="E152" s="27" t="s">
        <v>68</v>
      </c>
      <c r="O152" s="50">
        <v>14.7</v>
      </c>
      <c r="P152" s="25">
        <v>197.33</v>
      </c>
    </row>
    <row r="153" spans="2:16" x14ac:dyDescent="0.3">
      <c r="B153" s="25">
        <v>197.65</v>
      </c>
      <c r="C153" s="50">
        <v>14.8</v>
      </c>
      <c r="D153" s="26">
        <v>2790.6</v>
      </c>
      <c r="E153" s="27" t="s">
        <v>68</v>
      </c>
      <c r="O153" s="50">
        <v>14.8</v>
      </c>
      <c r="P153" s="25">
        <v>197.65</v>
      </c>
    </row>
    <row r="154" spans="2:16" x14ac:dyDescent="0.3">
      <c r="B154" s="25">
        <v>197.97</v>
      </c>
      <c r="C154" s="50">
        <v>14.9</v>
      </c>
      <c r="D154" s="26">
        <v>2790.8</v>
      </c>
      <c r="E154" s="27" t="s">
        <v>68</v>
      </c>
      <c r="O154" s="50">
        <v>14.9</v>
      </c>
      <c r="P154" s="25">
        <v>197.97</v>
      </c>
    </row>
    <row r="155" spans="2:16" x14ac:dyDescent="0.3">
      <c r="B155" s="25">
        <v>198.29</v>
      </c>
      <c r="C155" s="50">
        <v>15</v>
      </c>
      <c r="D155" s="26">
        <v>2791</v>
      </c>
      <c r="E155" s="27" t="s">
        <v>68</v>
      </c>
      <c r="O155" s="50">
        <v>15</v>
      </c>
      <c r="P155" s="25">
        <v>198.29</v>
      </c>
    </row>
    <row r="156" spans="2:16" x14ac:dyDescent="0.3">
      <c r="B156" s="25">
        <v>198.6</v>
      </c>
      <c r="C156" s="50">
        <v>15.1</v>
      </c>
      <c r="D156" s="26">
        <v>2791.2</v>
      </c>
      <c r="E156" s="27" t="s">
        <v>68</v>
      </c>
      <c r="O156" s="50">
        <v>15.1</v>
      </c>
      <c r="P156" s="25">
        <v>198.6</v>
      </c>
    </row>
    <row r="157" spans="2:16" x14ac:dyDescent="0.3">
      <c r="B157" s="25">
        <v>198.92</v>
      </c>
      <c r="C157" s="50">
        <v>15.2</v>
      </c>
      <c r="D157" s="26">
        <v>2791.3</v>
      </c>
      <c r="E157" s="27" t="s">
        <v>68</v>
      </c>
      <c r="O157" s="50">
        <v>15.2</v>
      </c>
      <c r="P157" s="25">
        <v>198.92</v>
      </c>
    </row>
    <row r="158" spans="2:16" x14ac:dyDescent="0.3">
      <c r="B158" s="25">
        <v>199.23</v>
      </c>
      <c r="C158" s="50">
        <v>15.3</v>
      </c>
      <c r="D158" s="26">
        <v>2791.5</v>
      </c>
      <c r="E158" s="27" t="s">
        <v>68</v>
      </c>
      <c r="O158" s="50">
        <v>15.3</v>
      </c>
      <c r="P158" s="25">
        <v>199.23</v>
      </c>
    </row>
    <row r="159" spans="2:16" x14ac:dyDescent="0.3">
      <c r="B159" s="25">
        <v>199.54</v>
      </c>
      <c r="C159" s="50">
        <v>15.4</v>
      </c>
      <c r="D159" s="26">
        <v>2791.7</v>
      </c>
      <c r="E159" s="27" t="s">
        <v>68</v>
      </c>
      <c r="O159" s="50">
        <v>15.4</v>
      </c>
      <c r="P159" s="25">
        <v>199.54</v>
      </c>
    </row>
    <row r="160" spans="2:16" x14ac:dyDescent="0.3">
      <c r="B160" s="25">
        <v>199.85</v>
      </c>
      <c r="C160" s="50">
        <v>15.5</v>
      </c>
      <c r="D160" s="26">
        <v>2791.9</v>
      </c>
      <c r="E160" s="27" t="s">
        <v>68</v>
      </c>
      <c r="O160" s="50">
        <v>15.5</v>
      </c>
      <c r="P160" s="25">
        <v>199.85</v>
      </c>
    </row>
    <row r="161" spans="2:16" x14ac:dyDescent="0.3">
      <c r="B161" s="25">
        <v>200.16</v>
      </c>
      <c r="C161" s="50">
        <v>15.6</v>
      </c>
      <c r="D161" s="26">
        <v>2792.1</v>
      </c>
      <c r="E161" s="27" t="s">
        <v>68</v>
      </c>
      <c r="O161" s="50">
        <v>15.6</v>
      </c>
      <c r="P161" s="25">
        <v>200.16</v>
      </c>
    </row>
    <row r="162" spans="2:16" x14ac:dyDescent="0.3">
      <c r="B162" s="25">
        <v>200.46</v>
      </c>
      <c r="C162" s="50">
        <v>15.7</v>
      </c>
      <c r="D162" s="26">
        <v>2792.3</v>
      </c>
      <c r="E162" s="27" t="s">
        <v>68</v>
      </c>
      <c r="O162" s="50">
        <v>15.7</v>
      </c>
      <c r="P162" s="25">
        <v>200.46</v>
      </c>
    </row>
    <row r="163" spans="2:16" x14ac:dyDescent="0.3">
      <c r="B163" s="25">
        <v>200.77</v>
      </c>
      <c r="C163" s="50">
        <v>15.8</v>
      </c>
      <c r="D163" s="26">
        <v>2792.5</v>
      </c>
      <c r="E163" s="27" t="s">
        <v>68</v>
      </c>
      <c r="O163" s="50">
        <v>15.8</v>
      </c>
      <c r="P163" s="25">
        <v>200.77</v>
      </c>
    </row>
    <row r="164" spans="2:16" x14ac:dyDescent="0.3">
      <c r="B164" s="25">
        <v>201.07</v>
      </c>
      <c r="C164" s="50">
        <v>15.9</v>
      </c>
      <c r="D164" s="26">
        <v>2792.6</v>
      </c>
      <c r="E164" s="27" t="s">
        <v>68</v>
      </c>
      <c r="O164" s="50">
        <v>15.9</v>
      </c>
      <c r="P164" s="25">
        <v>201.07</v>
      </c>
    </row>
    <row r="165" spans="2:16" x14ac:dyDescent="0.3">
      <c r="B165" s="25">
        <v>201.37</v>
      </c>
      <c r="C165" s="50">
        <v>16</v>
      </c>
      <c r="D165" s="26">
        <v>2792.8</v>
      </c>
      <c r="E165" s="27" t="s">
        <v>68</v>
      </c>
      <c r="O165" s="50">
        <v>16</v>
      </c>
      <c r="P165" s="25">
        <v>201.37</v>
      </c>
    </row>
    <row r="166" spans="2:16" x14ac:dyDescent="0.3">
      <c r="B166" s="25">
        <v>201.67</v>
      </c>
      <c r="C166" s="50">
        <v>16.100000000000001</v>
      </c>
      <c r="D166" s="26">
        <v>2793</v>
      </c>
      <c r="E166" s="27" t="s">
        <v>68</v>
      </c>
      <c r="O166" s="50">
        <v>16.100000000000001</v>
      </c>
      <c r="P166" s="25">
        <v>201.67</v>
      </c>
    </row>
    <row r="167" spans="2:16" x14ac:dyDescent="0.3">
      <c r="B167" s="25">
        <v>201.97</v>
      </c>
      <c r="C167" s="50">
        <v>16.2</v>
      </c>
      <c r="D167" s="26">
        <v>2793.2</v>
      </c>
      <c r="E167" s="27" t="s">
        <v>68</v>
      </c>
      <c r="O167" s="50">
        <v>16.2</v>
      </c>
      <c r="P167" s="25">
        <v>201.97</v>
      </c>
    </row>
    <row r="168" spans="2:16" x14ac:dyDescent="0.3">
      <c r="B168" s="25">
        <v>202.27</v>
      </c>
      <c r="C168" s="50">
        <v>16.3</v>
      </c>
      <c r="D168" s="26">
        <v>2793.3</v>
      </c>
      <c r="E168" s="27" t="s">
        <v>68</v>
      </c>
      <c r="O168" s="50">
        <v>16.3</v>
      </c>
      <c r="P168" s="25">
        <v>202.27</v>
      </c>
    </row>
    <row r="169" spans="2:16" x14ac:dyDescent="0.3">
      <c r="B169" s="25">
        <v>202.56</v>
      </c>
      <c r="C169" s="50">
        <v>16.399999999999999</v>
      </c>
      <c r="D169" s="26">
        <v>2793.5</v>
      </c>
      <c r="E169" s="27" t="s">
        <v>68</v>
      </c>
      <c r="O169" s="50">
        <v>16.399999999999999</v>
      </c>
      <c r="P169" s="25">
        <v>202.56</v>
      </c>
    </row>
    <row r="170" spans="2:16" x14ac:dyDescent="0.3">
      <c r="B170" s="25">
        <v>202.86</v>
      </c>
      <c r="C170" s="50">
        <v>16.5</v>
      </c>
      <c r="D170" s="26">
        <v>2793.7</v>
      </c>
      <c r="E170" s="27" t="s">
        <v>68</v>
      </c>
      <c r="O170" s="50">
        <v>16.5</v>
      </c>
      <c r="P170" s="25">
        <v>202.86</v>
      </c>
    </row>
    <row r="171" spans="2:16" x14ac:dyDescent="0.3">
      <c r="B171" s="25">
        <v>203.15</v>
      </c>
      <c r="C171" s="50">
        <v>16.600000000000001</v>
      </c>
      <c r="D171" s="26">
        <v>2793.8</v>
      </c>
      <c r="E171" s="27" t="s">
        <v>68</v>
      </c>
      <c r="O171" s="50">
        <v>16.600000000000001</v>
      </c>
      <c r="P171" s="25">
        <v>203.15</v>
      </c>
    </row>
    <row r="172" spans="2:16" x14ac:dyDescent="0.3">
      <c r="B172" s="25">
        <v>203.44</v>
      </c>
      <c r="C172" s="50">
        <v>16.7</v>
      </c>
      <c r="D172" s="26">
        <v>2794</v>
      </c>
      <c r="E172" s="27" t="s">
        <v>68</v>
      </c>
      <c r="O172" s="50">
        <v>16.7</v>
      </c>
      <c r="P172" s="25">
        <v>203.44</v>
      </c>
    </row>
    <row r="173" spans="2:16" x14ac:dyDescent="0.3">
      <c r="B173" s="25">
        <v>203.73</v>
      </c>
      <c r="C173" s="50">
        <v>16.8</v>
      </c>
      <c r="D173" s="26">
        <v>2794.1</v>
      </c>
      <c r="E173" s="27" t="s">
        <v>68</v>
      </c>
      <c r="O173" s="50">
        <v>16.8</v>
      </c>
      <c r="P173" s="25">
        <v>203.73</v>
      </c>
    </row>
    <row r="174" spans="2:16" x14ac:dyDescent="0.3">
      <c r="B174" s="25">
        <v>204.02</v>
      </c>
      <c r="C174" s="50">
        <v>16.899999999999999</v>
      </c>
      <c r="D174" s="26">
        <v>2794.3</v>
      </c>
      <c r="E174" s="27" t="s">
        <v>68</v>
      </c>
      <c r="O174" s="50">
        <v>16.899999999999999</v>
      </c>
      <c r="P174" s="25">
        <v>204.02</v>
      </c>
    </row>
    <row r="175" spans="2:16" x14ac:dyDescent="0.3">
      <c r="B175" s="25">
        <v>204.31</v>
      </c>
      <c r="C175" s="50">
        <v>17</v>
      </c>
      <c r="D175" s="26">
        <v>2794.5</v>
      </c>
      <c r="E175" s="27" t="s">
        <v>68</v>
      </c>
      <c r="O175" s="50">
        <v>17</v>
      </c>
      <c r="P175" s="25">
        <v>204.31</v>
      </c>
    </row>
    <row r="176" spans="2:16" x14ac:dyDescent="0.3">
      <c r="B176" s="25">
        <v>204.59</v>
      </c>
      <c r="C176" s="50">
        <v>17.100000000000001</v>
      </c>
      <c r="D176" s="26">
        <v>2794.6</v>
      </c>
      <c r="E176" s="27" t="s">
        <v>68</v>
      </c>
      <c r="O176" s="50">
        <v>17.100000000000001</v>
      </c>
      <c r="P176" s="25">
        <v>204.59</v>
      </c>
    </row>
    <row r="177" spans="2:16" x14ac:dyDescent="0.3">
      <c r="B177" s="25">
        <v>204.88</v>
      </c>
      <c r="C177" s="50">
        <v>17.2</v>
      </c>
      <c r="D177" s="26">
        <v>2794.8</v>
      </c>
      <c r="E177" s="27" t="s">
        <v>68</v>
      </c>
      <c r="O177" s="50">
        <v>17.2</v>
      </c>
      <c r="P177" s="25">
        <v>204.88</v>
      </c>
    </row>
    <row r="178" spans="2:16" x14ac:dyDescent="0.3">
      <c r="B178" s="25">
        <v>205.16</v>
      </c>
      <c r="C178" s="50">
        <v>17.3</v>
      </c>
      <c r="D178" s="26">
        <v>2794.9</v>
      </c>
      <c r="E178" s="27" t="s">
        <v>68</v>
      </c>
      <c r="O178" s="50">
        <v>17.3</v>
      </c>
      <c r="P178" s="25">
        <v>205.16</v>
      </c>
    </row>
    <row r="179" spans="2:16" x14ac:dyDescent="0.3">
      <c r="B179" s="25">
        <v>205.44</v>
      </c>
      <c r="C179" s="50">
        <v>17.399999999999999</v>
      </c>
      <c r="D179" s="26">
        <v>2795.1</v>
      </c>
      <c r="E179" s="27" t="s">
        <v>68</v>
      </c>
      <c r="O179" s="50">
        <v>17.399999999999999</v>
      </c>
      <c r="P179" s="25">
        <v>205.44</v>
      </c>
    </row>
    <row r="180" spans="2:16" x14ac:dyDescent="0.3">
      <c r="B180" s="25">
        <v>205.73</v>
      </c>
      <c r="C180" s="50">
        <v>17.5</v>
      </c>
      <c r="D180" s="26">
        <v>2795.2</v>
      </c>
      <c r="E180" s="27" t="s">
        <v>68</v>
      </c>
      <c r="O180" s="50">
        <v>17.5</v>
      </c>
      <c r="P180" s="25">
        <v>205.73</v>
      </c>
    </row>
    <row r="181" spans="2:16" x14ac:dyDescent="0.3">
      <c r="B181" s="25">
        <v>206</v>
      </c>
      <c r="C181" s="50">
        <v>17.600000000000001</v>
      </c>
      <c r="D181" s="26">
        <v>2795.4</v>
      </c>
      <c r="E181" s="27" t="s">
        <v>68</v>
      </c>
      <c r="O181" s="50">
        <v>17.600000000000001</v>
      </c>
      <c r="P181" s="25">
        <v>206</v>
      </c>
    </row>
    <row r="182" spans="2:16" x14ac:dyDescent="0.3">
      <c r="B182" s="25">
        <v>206.28</v>
      </c>
      <c r="C182" s="50">
        <v>17.7</v>
      </c>
      <c r="D182" s="26">
        <v>2795.5</v>
      </c>
      <c r="E182" s="27" t="s">
        <v>68</v>
      </c>
      <c r="O182" s="50">
        <v>17.7</v>
      </c>
      <c r="P182" s="25">
        <v>206.28</v>
      </c>
    </row>
    <row r="183" spans="2:16" x14ac:dyDescent="0.3">
      <c r="B183" s="25">
        <v>206.56</v>
      </c>
      <c r="C183" s="50">
        <v>17.8</v>
      </c>
      <c r="D183" s="26">
        <v>2795.6</v>
      </c>
      <c r="E183" s="27" t="s">
        <v>68</v>
      </c>
      <c r="O183" s="50">
        <v>17.8</v>
      </c>
      <c r="P183" s="25">
        <v>206.56</v>
      </c>
    </row>
    <row r="184" spans="2:16" x14ac:dyDescent="0.3">
      <c r="B184" s="25">
        <v>206.84</v>
      </c>
      <c r="C184" s="50">
        <v>17.899999999999999</v>
      </c>
      <c r="D184" s="26">
        <v>2795.8</v>
      </c>
      <c r="E184" s="27" t="s">
        <v>68</v>
      </c>
      <c r="O184" s="50">
        <v>17.899999999999999</v>
      </c>
      <c r="P184" s="25">
        <v>206.84</v>
      </c>
    </row>
    <row r="185" spans="2:16" x14ac:dyDescent="0.3">
      <c r="B185" s="25">
        <v>207.11</v>
      </c>
      <c r="C185" s="50">
        <v>18</v>
      </c>
      <c r="D185" s="26">
        <v>2795.9</v>
      </c>
      <c r="E185" s="27" t="s">
        <v>68</v>
      </c>
      <c r="O185" s="50">
        <v>18</v>
      </c>
      <c r="P185" s="25">
        <v>207.11</v>
      </c>
    </row>
    <row r="186" spans="2:16" x14ac:dyDescent="0.3">
      <c r="B186" s="25">
        <v>207.39</v>
      </c>
      <c r="C186" s="50">
        <v>18.100000000000001</v>
      </c>
      <c r="D186" s="26">
        <v>2796</v>
      </c>
      <c r="E186" s="27" t="s">
        <v>68</v>
      </c>
      <c r="O186" s="50">
        <v>18.100000000000001</v>
      </c>
      <c r="P186" s="25">
        <v>207.39</v>
      </c>
    </row>
    <row r="187" spans="2:16" x14ac:dyDescent="0.3">
      <c r="B187" s="25">
        <v>207.66</v>
      </c>
      <c r="C187" s="50">
        <v>18.2</v>
      </c>
      <c r="D187" s="26">
        <v>2796.2</v>
      </c>
      <c r="E187" s="27" t="s">
        <v>68</v>
      </c>
      <c r="O187" s="50">
        <v>18.2</v>
      </c>
      <c r="P187" s="25">
        <v>207.66</v>
      </c>
    </row>
    <row r="188" spans="2:16" x14ac:dyDescent="0.3">
      <c r="B188" s="25">
        <v>207.93</v>
      </c>
      <c r="C188" s="50">
        <v>18.3</v>
      </c>
      <c r="D188" s="26">
        <v>2796.3</v>
      </c>
      <c r="E188" s="27" t="s">
        <v>68</v>
      </c>
      <c r="O188" s="50">
        <v>18.3</v>
      </c>
      <c r="P188" s="25">
        <v>207.93</v>
      </c>
    </row>
    <row r="189" spans="2:16" x14ac:dyDescent="0.3">
      <c r="B189" s="25">
        <v>208.2</v>
      </c>
      <c r="C189" s="50">
        <v>18.399999999999999</v>
      </c>
      <c r="D189" s="26">
        <v>2796.4</v>
      </c>
      <c r="E189" s="27" t="s">
        <v>68</v>
      </c>
      <c r="O189" s="50">
        <v>18.399999999999999</v>
      </c>
      <c r="P189" s="25">
        <v>208.2</v>
      </c>
    </row>
    <row r="190" spans="2:16" x14ac:dyDescent="0.3">
      <c r="B190" s="25">
        <v>208.47</v>
      </c>
      <c r="C190" s="50">
        <v>18.5</v>
      </c>
      <c r="D190" s="26">
        <v>2796.6</v>
      </c>
      <c r="E190" s="27" t="s">
        <v>68</v>
      </c>
      <c r="O190" s="50">
        <v>18.5</v>
      </c>
      <c r="P190" s="25">
        <v>208.47</v>
      </c>
    </row>
    <row r="191" spans="2:16" x14ac:dyDescent="0.3">
      <c r="B191" s="25">
        <v>208.74</v>
      </c>
      <c r="C191" s="50">
        <v>18.600000000000001</v>
      </c>
      <c r="D191" s="26">
        <v>2796.7</v>
      </c>
      <c r="E191" s="27" t="s">
        <v>68</v>
      </c>
      <c r="O191" s="50">
        <v>18.600000000000001</v>
      </c>
      <c r="P191" s="25">
        <v>208.74</v>
      </c>
    </row>
    <row r="192" spans="2:16" x14ac:dyDescent="0.3">
      <c r="B192" s="25">
        <v>209</v>
      </c>
      <c r="C192" s="50">
        <v>18.7</v>
      </c>
      <c r="D192" s="26">
        <v>2796.8</v>
      </c>
      <c r="E192" s="27" t="s">
        <v>68</v>
      </c>
      <c r="O192" s="50">
        <v>18.7</v>
      </c>
      <c r="P192" s="25">
        <v>209</v>
      </c>
    </row>
    <row r="193" spans="2:16" x14ac:dyDescent="0.3">
      <c r="B193" s="25">
        <v>209.27</v>
      </c>
      <c r="C193" s="50">
        <v>18.8</v>
      </c>
      <c r="D193" s="26">
        <v>2796.9</v>
      </c>
      <c r="E193" s="27" t="s">
        <v>68</v>
      </c>
      <c r="O193" s="50">
        <v>18.8</v>
      </c>
      <c r="P193" s="25">
        <v>209.27</v>
      </c>
    </row>
    <row r="194" spans="2:16" x14ac:dyDescent="0.3">
      <c r="B194" s="25">
        <v>209.53</v>
      </c>
      <c r="C194" s="50">
        <v>18.899999999999999</v>
      </c>
      <c r="D194" s="26">
        <v>2797.1</v>
      </c>
      <c r="E194" s="27" t="s">
        <v>68</v>
      </c>
      <c r="O194" s="50">
        <v>18.899999999999999</v>
      </c>
      <c r="P194" s="25">
        <v>209.53</v>
      </c>
    </row>
    <row r="195" spans="2:16" x14ac:dyDescent="0.3">
      <c r="B195" s="25">
        <v>209.8</v>
      </c>
      <c r="C195" s="50">
        <v>19</v>
      </c>
      <c r="D195" s="26">
        <v>2797.2</v>
      </c>
      <c r="E195" s="27" t="s">
        <v>68</v>
      </c>
      <c r="O195" s="50">
        <v>19</v>
      </c>
      <c r="P195" s="25">
        <v>209.8</v>
      </c>
    </row>
    <row r="196" spans="2:16" x14ac:dyDescent="0.3">
      <c r="B196" s="25">
        <v>210.06</v>
      </c>
      <c r="C196" s="50">
        <v>19.100000000000001</v>
      </c>
      <c r="D196" s="26">
        <v>2797.3</v>
      </c>
      <c r="E196" s="27" t="s">
        <v>68</v>
      </c>
      <c r="O196" s="50">
        <v>19.100000000000001</v>
      </c>
      <c r="P196" s="25">
        <v>210.06</v>
      </c>
    </row>
    <row r="197" spans="2:16" x14ac:dyDescent="0.3">
      <c r="B197" s="25">
        <v>210.32</v>
      </c>
      <c r="C197" s="50">
        <v>19.2</v>
      </c>
      <c r="D197" s="26">
        <v>2797.4</v>
      </c>
      <c r="E197" s="27" t="s">
        <v>68</v>
      </c>
      <c r="O197" s="50">
        <v>19.2</v>
      </c>
      <c r="P197" s="25">
        <v>210.32</v>
      </c>
    </row>
    <row r="198" spans="2:16" x14ac:dyDescent="0.3">
      <c r="B198" s="25">
        <v>210.58</v>
      </c>
      <c r="C198" s="50">
        <v>19.3</v>
      </c>
      <c r="D198" s="26">
        <v>2797.5</v>
      </c>
      <c r="E198" s="27" t="s">
        <v>68</v>
      </c>
      <c r="O198" s="50">
        <v>19.3</v>
      </c>
      <c r="P198" s="25">
        <v>210.58</v>
      </c>
    </row>
    <row r="199" spans="2:16" x14ac:dyDescent="0.3">
      <c r="B199" s="25">
        <v>210.84</v>
      </c>
      <c r="C199" s="50">
        <v>19.399999999999999</v>
      </c>
      <c r="D199" s="26">
        <v>2797.6</v>
      </c>
      <c r="E199" s="27" t="s">
        <v>68</v>
      </c>
      <c r="O199" s="50">
        <v>19.399999999999999</v>
      </c>
      <c r="P199" s="25">
        <v>210.84</v>
      </c>
    </row>
    <row r="200" spans="2:16" x14ac:dyDescent="0.3">
      <c r="B200" s="25">
        <v>211.1</v>
      </c>
      <c r="C200" s="50">
        <v>19.5</v>
      </c>
      <c r="D200" s="26">
        <v>2797.8</v>
      </c>
      <c r="E200" s="27" t="s">
        <v>68</v>
      </c>
      <c r="O200" s="50">
        <v>19.5</v>
      </c>
      <c r="P200" s="25">
        <v>211.1</v>
      </c>
    </row>
    <row r="201" spans="2:16" x14ac:dyDescent="0.3">
      <c r="B201" s="25">
        <v>211.36</v>
      </c>
      <c r="C201" s="50">
        <v>19.600000000000001</v>
      </c>
      <c r="D201" s="26">
        <v>2797.9</v>
      </c>
      <c r="E201" s="27" t="s">
        <v>68</v>
      </c>
      <c r="O201" s="50">
        <v>19.600000000000001</v>
      </c>
      <c r="P201" s="25">
        <v>211.36</v>
      </c>
    </row>
    <row r="202" spans="2:16" x14ac:dyDescent="0.3">
      <c r="B202" s="25">
        <v>211.61</v>
      </c>
      <c r="C202" s="50">
        <v>19.7</v>
      </c>
      <c r="D202" s="26">
        <v>2798</v>
      </c>
      <c r="E202" s="27" t="s">
        <v>68</v>
      </c>
      <c r="O202" s="50">
        <v>19.7</v>
      </c>
      <c r="P202" s="25">
        <v>211.61</v>
      </c>
    </row>
    <row r="203" spans="2:16" x14ac:dyDescent="0.3">
      <c r="B203" s="25">
        <v>211.87</v>
      </c>
      <c r="C203" s="50">
        <v>19.8</v>
      </c>
      <c r="D203" s="26">
        <v>2798.1</v>
      </c>
      <c r="E203" s="27" t="s">
        <v>68</v>
      </c>
      <c r="O203" s="50">
        <v>19.8</v>
      </c>
      <c r="P203" s="25">
        <v>211.87</v>
      </c>
    </row>
    <row r="204" spans="2:16" x14ac:dyDescent="0.3">
      <c r="B204" s="25">
        <v>212.12</v>
      </c>
      <c r="C204" s="50">
        <v>19.899999999999999</v>
      </c>
      <c r="D204" s="26">
        <v>2798.2</v>
      </c>
      <c r="E204" s="27" t="s">
        <v>68</v>
      </c>
      <c r="O204" s="50">
        <v>19.899999999999999</v>
      </c>
      <c r="P204" s="25">
        <v>212.12</v>
      </c>
    </row>
    <row r="205" spans="2:16" x14ac:dyDescent="0.3">
      <c r="B205" s="25">
        <v>212.38</v>
      </c>
      <c r="C205" s="50">
        <v>20</v>
      </c>
      <c r="D205" s="26">
        <v>2798.3</v>
      </c>
      <c r="E205" s="27" t="s">
        <v>68</v>
      </c>
      <c r="O205" s="50">
        <v>20</v>
      </c>
      <c r="P205" s="25">
        <v>212.38</v>
      </c>
    </row>
    <row r="206" spans="2:16" x14ac:dyDescent="0.3">
      <c r="B206" s="25">
        <v>212.63</v>
      </c>
      <c r="C206" s="50">
        <v>20.100000000000001</v>
      </c>
      <c r="D206" s="26">
        <v>2798.4</v>
      </c>
      <c r="E206" s="27" t="s">
        <v>68</v>
      </c>
      <c r="O206" s="50">
        <v>20.100000000000001</v>
      </c>
      <c r="P206" s="25">
        <v>212.63</v>
      </c>
    </row>
    <row r="207" spans="2:16" x14ac:dyDescent="0.3">
      <c r="B207" s="25">
        <v>212.88</v>
      </c>
      <c r="C207" s="50">
        <v>20.2</v>
      </c>
      <c r="D207" s="26">
        <v>2798.5</v>
      </c>
      <c r="E207" s="27" t="s">
        <v>68</v>
      </c>
      <c r="O207" s="50">
        <v>20.2</v>
      </c>
      <c r="P207" s="25">
        <v>212.88</v>
      </c>
    </row>
    <row r="208" spans="2:16" x14ac:dyDescent="0.3">
      <c r="B208" s="25">
        <v>213.13</v>
      </c>
      <c r="C208" s="50">
        <v>20.3</v>
      </c>
      <c r="D208" s="26">
        <v>2798.6</v>
      </c>
      <c r="E208" s="27" t="s">
        <v>68</v>
      </c>
      <c r="O208" s="50">
        <v>20.3</v>
      </c>
      <c r="P208" s="25">
        <v>213.13</v>
      </c>
    </row>
    <row r="209" spans="2:16" x14ac:dyDescent="0.3">
      <c r="B209" s="25">
        <v>213.38</v>
      </c>
      <c r="C209" s="50">
        <v>20.399999999999999</v>
      </c>
      <c r="D209" s="26">
        <v>2798.7</v>
      </c>
      <c r="E209" s="27" t="s">
        <v>68</v>
      </c>
      <c r="O209" s="50">
        <v>20.399999999999999</v>
      </c>
      <c r="P209" s="25">
        <v>213.38</v>
      </c>
    </row>
    <row r="210" spans="2:16" x14ac:dyDescent="0.3">
      <c r="B210" s="25">
        <v>213.63</v>
      </c>
      <c r="C210" s="50">
        <v>20.5</v>
      </c>
      <c r="D210" s="26">
        <v>2798.8</v>
      </c>
      <c r="E210" s="27" t="s">
        <v>68</v>
      </c>
      <c r="O210" s="50">
        <v>20.5</v>
      </c>
      <c r="P210" s="25">
        <v>213.63</v>
      </c>
    </row>
    <row r="211" spans="2:16" x14ac:dyDescent="0.3">
      <c r="B211" s="25">
        <v>213.88</v>
      </c>
      <c r="C211" s="50">
        <v>20.6</v>
      </c>
      <c r="D211" s="26">
        <v>2798.9</v>
      </c>
      <c r="E211" s="27" t="s">
        <v>68</v>
      </c>
      <c r="O211" s="50">
        <v>20.6</v>
      </c>
      <c r="P211" s="25">
        <v>213.88</v>
      </c>
    </row>
    <row r="212" spans="2:16" x14ac:dyDescent="0.3">
      <c r="B212" s="25">
        <v>214.12</v>
      </c>
      <c r="C212" s="50">
        <v>20.7</v>
      </c>
      <c r="D212" s="26">
        <v>2799</v>
      </c>
      <c r="E212" s="27" t="s">
        <v>68</v>
      </c>
      <c r="O212" s="50">
        <v>20.7</v>
      </c>
      <c r="P212" s="25">
        <v>214.12</v>
      </c>
    </row>
    <row r="213" spans="2:16" x14ac:dyDescent="0.3">
      <c r="B213" s="25">
        <v>214.37</v>
      </c>
      <c r="C213" s="50">
        <v>20.8</v>
      </c>
      <c r="D213" s="26">
        <v>2799.1</v>
      </c>
      <c r="E213" s="27" t="s">
        <v>68</v>
      </c>
      <c r="O213" s="50">
        <v>20.8</v>
      </c>
      <c r="P213" s="25">
        <v>214.37</v>
      </c>
    </row>
    <row r="214" spans="2:16" x14ac:dyDescent="0.3">
      <c r="B214" s="25">
        <v>214.61</v>
      </c>
      <c r="C214" s="50">
        <v>20.9</v>
      </c>
      <c r="D214" s="26">
        <v>2799.2</v>
      </c>
      <c r="E214" s="27" t="s">
        <v>68</v>
      </c>
      <c r="O214" s="50">
        <v>20.9</v>
      </c>
      <c r="P214" s="25">
        <v>214.61</v>
      </c>
    </row>
    <row r="215" spans="2:16" x14ac:dyDescent="0.3">
      <c r="B215" s="25">
        <v>214.86</v>
      </c>
      <c r="C215" s="50">
        <v>21</v>
      </c>
      <c r="D215" s="26">
        <v>2799.3</v>
      </c>
      <c r="E215" s="27" t="s">
        <v>68</v>
      </c>
      <c r="O215" s="50">
        <v>21</v>
      </c>
      <c r="P215" s="25">
        <v>214.86</v>
      </c>
    </row>
    <row r="216" spans="2:16" x14ac:dyDescent="0.3">
      <c r="B216" s="25">
        <v>215.1</v>
      </c>
      <c r="C216" s="50">
        <v>21.1</v>
      </c>
      <c r="D216" s="26">
        <v>2799.4</v>
      </c>
      <c r="E216" s="27" t="s">
        <v>68</v>
      </c>
      <c r="O216" s="50">
        <v>21.1</v>
      </c>
      <c r="P216" s="25">
        <v>215.1</v>
      </c>
    </row>
    <row r="217" spans="2:16" x14ac:dyDescent="0.3">
      <c r="B217" s="25">
        <v>215.34</v>
      </c>
      <c r="C217" s="50">
        <v>21.2</v>
      </c>
      <c r="D217" s="26">
        <v>2799.4</v>
      </c>
      <c r="E217" s="27" t="s">
        <v>68</v>
      </c>
      <c r="O217" s="50">
        <v>21.2</v>
      </c>
      <c r="P217" s="25">
        <v>215.34</v>
      </c>
    </row>
    <row r="218" spans="2:16" x14ac:dyDescent="0.3">
      <c r="B218" s="25">
        <v>215.58</v>
      </c>
      <c r="C218" s="50">
        <v>21.3</v>
      </c>
      <c r="D218" s="26">
        <v>2799.5</v>
      </c>
      <c r="E218" s="27" t="s">
        <v>68</v>
      </c>
      <c r="O218" s="50">
        <v>21.3</v>
      </c>
      <c r="P218" s="25">
        <v>215.58</v>
      </c>
    </row>
    <row r="219" spans="2:16" x14ac:dyDescent="0.3">
      <c r="B219" s="25">
        <v>215.82</v>
      </c>
      <c r="C219" s="50">
        <v>21.4</v>
      </c>
      <c r="D219" s="26">
        <v>2799.6</v>
      </c>
      <c r="E219" s="27" t="s">
        <v>68</v>
      </c>
      <c r="O219" s="50">
        <v>21.4</v>
      </c>
      <c r="P219" s="25">
        <v>215.82</v>
      </c>
    </row>
    <row r="220" spans="2:16" x14ac:dyDescent="0.3">
      <c r="B220" s="25">
        <v>216.06</v>
      </c>
      <c r="C220" s="50">
        <v>21.5</v>
      </c>
      <c r="D220" s="26">
        <v>2799.7</v>
      </c>
      <c r="E220" s="27" t="s">
        <v>68</v>
      </c>
      <c r="O220" s="50">
        <v>21.5</v>
      </c>
      <c r="P220" s="25">
        <v>216.06</v>
      </c>
    </row>
    <row r="221" spans="2:16" x14ac:dyDescent="0.3">
      <c r="B221" s="25">
        <v>216.3</v>
      </c>
      <c r="C221" s="50">
        <v>21.6</v>
      </c>
      <c r="D221" s="26">
        <v>2799.8</v>
      </c>
      <c r="E221" s="27" t="s">
        <v>68</v>
      </c>
      <c r="O221" s="50">
        <v>21.6</v>
      </c>
      <c r="P221" s="25">
        <v>216.3</v>
      </c>
    </row>
    <row r="222" spans="2:16" x14ac:dyDescent="0.3">
      <c r="B222" s="25">
        <v>216.54</v>
      </c>
      <c r="C222" s="50">
        <v>21.7</v>
      </c>
      <c r="D222" s="26">
        <v>2799.9</v>
      </c>
      <c r="E222" s="27" t="s">
        <v>68</v>
      </c>
      <c r="O222" s="50">
        <v>21.7</v>
      </c>
      <c r="P222" s="25">
        <v>216.54</v>
      </c>
    </row>
    <row r="223" spans="2:16" x14ac:dyDescent="0.3">
      <c r="B223" s="25">
        <v>216.78</v>
      </c>
      <c r="C223" s="50">
        <v>21.8</v>
      </c>
      <c r="D223" s="26">
        <v>2799.9</v>
      </c>
      <c r="E223" s="27" t="s">
        <v>68</v>
      </c>
      <c r="O223" s="50">
        <v>21.8</v>
      </c>
      <c r="P223" s="25">
        <v>216.78</v>
      </c>
    </row>
    <row r="224" spans="2:16" x14ac:dyDescent="0.3">
      <c r="B224" s="25">
        <v>217.01</v>
      </c>
      <c r="C224" s="50">
        <v>21.9</v>
      </c>
      <c r="D224" s="26">
        <v>2800</v>
      </c>
      <c r="E224" s="27" t="s">
        <v>68</v>
      </c>
      <c r="O224" s="50">
        <v>21.9</v>
      </c>
      <c r="P224" s="25">
        <v>217.01</v>
      </c>
    </row>
    <row r="225" spans="2:16" x14ac:dyDescent="0.3">
      <c r="B225" s="25">
        <v>217.25</v>
      </c>
      <c r="C225" s="50">
        <v>22</v>
      </c>
      <c r="D225" s="26">
        <v>2800.1</v>
      </c>
      <c r="E225" s="27" t="s">
        <v>68</v>
      </c>
      <c r="O225" s="50">
        <v>22</v>
      </c>
      <c r="P225" s="25">
        <v>217.25</v>
      </c>
    </row>
    <row r="226" spans="2:16" x14ac:dyDescent="0.3">
      <c r="B226" s="25">
        <v>217.48</v>
      </c>
      <c r="C226" s="50">
        <v>22.1</v>
      </c>
      <c r="D226" s="26">
        <v>2800.2</v>
      </c>
      <c r="E226" s="27" t="s">
        <v>68</v>
      </c>
      <c r="O226" s="50">
        <v>22.1</v>
      </c>
      <c r="P226" s="25">
        <v>217.48</v>
      </c>
    </row>
    <row r="227" spans="2:16" x14ac:dyDescent="0.3">
      <c r="B227" s="25">
        <v>217.72</v>
      </c>
      <c r="C227" s="50">
        <v>22.2</v>
      </c>
      <c r="D227" s="26">
        <v>2800.3</v>
      </c>
      <c r="E227" s="27" t="s">
        <v>68</v>
      </c>
      <c r="O227" s="50">
        <v>22.2</v>
      </c>
      <c r="P227" s="25">
        <v>217.72</v>
      </c>
    </row>
    <row r="228" spans="2:16" x14ac:dyDescent="0.3">
      <c r="B228" s="25">
        <v>217.95</v>
      </c>
      <c r="C228" s="50">
        <v>22.3</v>
      </c>
      <c r="D228" s="26">
        <v>2800.3</v>
      </c>
      <c r="E228" s="27" t="s">
        <v>68</v>
      </c>
      <c r="O228" s="50">
        <v>22.3</v>
      </c>
      <c r="P228" s="25">
        <v>217.95</v>
      </c>
    </row>
    <row r="229" spans="2:16" x14ac:dyDescent="0.3">
      <c r="B229" s="25">
        <v>218.18</v>
      </c>
      <c r="C229" s="50">
        <v>22.4</v>
      </c>
      <c r="D229" s="26">
        <v>2800.4</v>
      </c>
      <c r="E229" s="27" t="s">
        <v>68</v>
      </c>
      <c r="O229" s="50">
        <v>22.4</v>
      </c>
      <c r="P229" s="25">
        <v>218.18</v>
      </c>
    </row>
    <row r="230" spans="2:16" x14ac:dyDescent="0.3">
      <c r="B230" s="25">
        <v>218.41</v>
      </c>
      <c r="C230" s="50">
        <v>22.5</v>
      </c>
      <c r="D230" s="26">
        <v>2800.5</v>
      </c>
      <c r="E230" s="27" t="s">
        <v>68</v>
      </c>
      <c r="O230" s="50">
        <v>22.5</v>
      </c>
      <c r="P230" s="25">
        <v>218.41</v>
      </c>
    </row>
    <row r="231" spans="2:16" x14ac:dyDescent="0.3">
      <c r="B231" s="25">
        <v>218.64</v>
      </c>
      <c r="C231" s="50">
        <v>22.6</v>
      </c>
      <c r="D231" s="26">
        <v>2800.5</v>
      </c>
      <c r="E231" s="27" t="s">
        <v>68</v>
      </c>
      <c r="O231" s="50">
        <v>22.6</v>
      </c>
      <c r="P231" s="25">
        <v>218.64</v>
      </c>
    </row>
    <row r="232" spans="2:16" x14ac:dyDescent="0.3">
      <c r="B232" s="25">
        <v>218.87</v>
      </c>
      <c r="C232" s="50">
        <v>22.7</v>
      </c>
      <c r="D232" s="26">
        <v>2800.6</v>
      </c>
      <c r="E232" s="27" t="s">
        <v>68</v>
      </c>
      <c r="O232" s="50">
        <v>22.7</v>
      </c>
      <c r="P232" s="25">
        <v>218.87</v>
      </c>
    </row>
    <row r="233" spans="2:16" x14ac:dyDescent="0.3">
      <c r="B233" s="25">
        <v>219.1</v>
      </c>
      <c r="C233" s="50">
        <v>22.8</v>
      </c>
      <c r="D233" s="26">
        <v>2800.7</v>
      </c>
      <c r="E233" s="27" t="s">
        <v>68</v>
      </c>
      <c r="O233" s="50">
        <v>22.8</v>
      </c>
      <c r="P233" s="25">
        <v>219.1</v>
      </c>
    </row>
    <row r="234" spans="2:16" x14ac:dyDescent="0.3">
      <c r="B234" s="25">
        <v>219.33</v>
      </c>
      <c r="C234" s="50">
        <v>22.9</v>
      </c>
      <c r="D234" s="26">
        <v>2800.8</v>
      </c>
      <c r="E234" s="27" t="s">
        <v>68</v>
      </c>
      <c r="O234" s="50">
        <v>22.9</v>
      </c>
      <c r="P234" s="25">
        <v>219.33</v>
      </c>
    </row>
    <row r="235" spans="2:16" x14ac:dyDescent="0.3">
      <c r="B235" s="25">
        <v>219.56</v>
      </c>
      <c r="C235" s="50">
        <v>23</v>
      </c>
      <c r="D235" s="26">
        <v>2800.8</v>
      </c>
      <c r="E235" s="27" t="s">
        <v>68</v>
      </c>
      <c r="O235" s="50">
        <v>23</v>
      </c>
      <c r="P235" s="25">
        <v>219.56</v>
      </c>
    </row>
    <row r="236" spans="2:16" x14ac:dyDescent="0.3">
      <c r="B236" s="25">
        <v>219.78</v>
      </c>
      <c r="C236" s="50">
        <v>23.1</v>
      </c>
      <c r="D236" s="26">
        <v>2800.9</v>
      </c>
      <c r="E236" s="27" t="s">
        <v>68</v>
      </c>
      <c r="O236" s="50">
        <v>23.1</v>
      </c>
      <c r="P236" s="25">
        <v>219.78</v>
      </c>
    </row>
    <row r="237" spans="2:16" x14ac:dyDescent="0.3">
      <c r="B237" s="25">
        <v>220.01</v>
      </c>
      <c r="C237" s="50">
        <v>23.2</v>
      </c>
      <c r="D237" s="26">
        <v>2800.9</v>
      </c>
      <c r="E237" s="27" t="s">
        <v>68</v>
      </c>
      <c r="O237" s="50">
        <v>23.2</v>
      </c>
      <c r="P237" s="25">
        <v>220.01</v>
      </c>
    </row>
    <row r="238" spans="2:16" x14ac:dyDescent="0.3">
      <c r="B238" s="25">
        <v>220.23</v>
      </c>
      <c r="C238" s="50">
        <v>23.3</v>
      </c>
      <c r="D238" s="26">
        <v>2801</v>
      </c>
      <c r="E238" s="27" t="s">
        <v>68</v>
      </c>
      <c r="O238" s="50">
        <v>23.3</v>
      </c>
      <c r="P238" s="25">
        <v>220.23</v>
      </c>
    </row>
    <row r="239" spans="2:16" x14ac:dyDescent="0.3">
      <c r="B239" s="25">
        <v>220.46</v>
      </c>
      <c r="C239" s="50">
        <v>23.4</v>
      </c>
      <c r="D239" s="26">
        <v>2801.1</v>
      </c>
      <c r="E239" s="27" t="s">
        <v>68</v>
      </c>
      <c r="O239" s="50">
        <v>23.4</v>
      </c>
      <c r="P239" s="25">
        <v>220.46</v>
      </c>
    </row>
    <row r="240" spans="2:16" x14ac:dyDescent="0.3">
      <c r="B240" s="25">
        <v>220.68</v>
      </c>
      <c r="C240" s="50">
        <v>23.5</v>
      </c>
      <c r="D240" s="26">
        <v>2801.1</v>
      </c>
      <c r="E240" s="27" t="s">
        <v>68</v>
      </c>
      <c r="O240" s="50">
        <v>23.5</v>
      </c>
      <c r="P240" s="25">
        <v>220.68</v>
      </c>
    </row>
    <row r="241" spans="2:16" x14ac:dyDescent="0.3">
      <c r="B241" s="25">
        <v>220.9</v>
      </c>
      <c r="C241" s="50">
        <v>23.6</v>
      </c>
      <c r="D241" s="26">
        <v>2801.2</v>
      </c>
      <c r="E241" s="27" t="s">
        <v>68</v>
      </c>
      <c r="O241" s="50">
        <v>23.6</v>
      </c>
      <c r="P241" s="25">
        <v>220.9</v>
      </c>
    </row>
    <row r="242" spans="2:16" x14ac:dyDescent="0.3">
      <c r="B242" s="25">
        <v>221.13</v>
      </c>
      <c r="C242" s="50">
        <v>23.7</v>
      </c>
      <c r="D242" s="26">
        <v>2801.3</v>
      </c>
      <c r="E242" s="27" t="s">
        <v>68</v>
      </c>
      <c r="O242" s="50">
        <v>23.7</v>
      </c>
      <c r="P242" s="25">
        <v>221.13</v>
      </c>
    </row>
    <row r="243" spans="2:16" x14ac:dyDescent="0.3">
      <c r="B243" s="25">
        <v>221.35</v>
      </c>
      <c r="C243" s="50">
        <v>23.8</v>
      </c>
      <c r="D243" s="26">
        <v>2801.3</v>
      </c>
      <c r="E243" s="27" t="s">
        <v>68</v>
      </c>
      <c r="O243" s="50">
        <v>23.8</v>
      </c>
      <c r="P243" s="25">
        <v>221.35</v>
      </c>
    </row>
    <row r="244" spans="2:16" x14ac:dyDescent="0.3">
      <c r="B244" s="25">
        <v>221.57</v>
      </c>
      <c r="C244" s="50">
        <v>23.9</v>
      </c>
      <c r="D244" s="26">
        <v>2801.4</v>
      </c>
      <c r="E244" s="27" t="s">
        <v>68</v>
      </c>
      <c r="O244" s="50">
        <v>23.9</v>
      </c>
      <c r="P244" s="25">
        <v>221.57</v>
      </c>
    </row>
    <row r="245" spans="2:16" x14ac:dyDescent="0.3">
      <c r="B245" s="25">
        <v>221.79</v>
      </c>
      <c r="C245" s="50">
        <v>24</v>
      </c>
      <c r="D245" s="26">
        <v>2801.4</v>
      </c>
      <c r="E245" s="27" t="s">
        <v>68</v>
      </c>
      <c r="O245" s="50">
        <v>24</v>
      </c>
      <c r="P245" s="25">
        <v>221.79</v>
      </c>
    </row>
    <row r="246" spans="2:16" x14ac:dyDescent="0.3">
      <c r="B246" s="25">
        <v>222.01</v>
      </c>
      <c r="C246" s="50">
        <v>24.1</v>
      </c>
      <c r="D246" s="26">
        <v>2801.5</v>
      </c>
      <c r="E246" s="27" t="s">
        <v>68</v>
      </c>
      <c r="O246" s="50">
        <v>24.1</v>
      </c>
      <c r="P246" s="25">
        <v>222.01</v>
      </c>
    </row>
    <row r="247" spans="2:16" x14ac:dyDescent="0.3">
      <c r="B247" s="25">
        <v>222.23</v>
      </c>
      <c r="C247" s="50">
        <v>24.2</v>
      </c>
      <c r="D247" s="26">
        <v>2801.5</v>
      </c>
      <c r="E247" s="27" t="s">
        <v>68</v>
      </c>
      <c r="O247" s="50">
        <v>24.2</v>
      </c>
      <c r="P247" s="25">
        <v>222.23</v>
      </c>
    </row>
    <row r="248" spans="2:16" x14ac:dyDescent="0.3">
      <c r="B248" s="25">
        <v>222.44</v>
      </c>
      <c r="C248" s="50">
        <v>24.3</v>
      </c>
      <c r="D248" s="26">
        <v>2801.6</v>
      </c>
      <c r="E248" s="27" t="s">
        <v>68</v>
      </c>
      <c r="O248" s="50">
        <v>24.3</v>
      </c>
      <c r="P248" s="25">
        <v>222.44</v>
      </c>
    </row>
    <row r="249" spans="2:16" x14ac:dyDescent="0.3">
      <c r="B249" s="25">
        <v>222.66</v>
      </c>
      <c r="C249" s="50">
        <v>24.4</v>
      </c>
      <c r="D249" s="26">
        <v>2801.6</v>
      </c>
      <c r="E249" s="27" t="s">
        <v>68</v>
      </c>
      <c r="O249" s="50">
        <v>24.4</v>
      </c>
      <c r="P249" s="25">
        <v>222.66</v>
      </c>
    </row>
    <row r="250" spans="2:16" x14ac:dyDescent="0.3">
      <c r="B250" s="25">
        <v>222.88</v>
      </c>
      <c r="C250" s="50">
        <v>24.5</v>
      </c>
      <c r="D250" s="26">
        <v>2801.7</v>
      </c>
      <c r="E250" s="27" t="s">
        <v>68</v>
      </c>
      <c r="O250" s="50">
        <v>24.5</v>
      </c>
      <c r="P250" s="25">
        <v>222.88</v>
      </c>
    </row>
    <row r="251" spans="2:16" x14ac:dyDescent="0.3">
      <c r="B251" s="25">
        <v>223.09</v>
      </c>
      <c r="C251" s="50">
        <v>24.6</v>
      </c>
      <c r="D251" s="26">
        <v>2801.7</v>
      </c>
      <c r="E251" s="27" t="s">
        <v>68</v>
      </c>
      <c r="O251" s="50">
        <v>24.6</v>
      </c>
      <c r="P251" s="25">
        <v>223.09</v>
      </c>
    </row>
    <row r="252" spans="2:16" x14ac:dyDescent="0.3">
      <c r="B252" s="25">
        <v>223.31</v>
      </c>
      <c r="C252" s="50">
        <v>24.7</v>
      </c>
      <c r="D252" s="26">
        <v>2801.8</v>
      </c>
      <c r="E252" s="27" t="s">
        <v>68</v>
      </c>
      <c r="O252" s="50">
        <v>24.7</v>
      </c>
      <c r="P252" s="25">
        <v>223.31</v>
      </c>
    </row>
    <row r="253" spans="2:16" x14ac:dyDescent="0.3">
      <c r="B253" s="25">
        <v>223.52</v>
      </c>
      <c r="C253" s="50">
        <v>24.8</v>
      </c>
      <c r="D253" s="26">
        <v>2801.8</v>
      </c>
      <c r="E253" s="27" t="s">
        <v>68</v>
      </c>
      <c r="O253" s="50">
        <v>24.8</v>
      </c>
      <c r="P253" s="25">
        <v>223.52</v>
      </c>
    </row>
    <row r="254" spans="2:16" x14ac:dyDescent="0.3">
      <c r="B254" s="25">
        <v>223.74</v>
      </c>
      <c r="C254" s="50">
        <v>24.9</v>
      </c>
      <c r="D254" s="26">
        <v>2801.9</v>
      </c>
      <c r="E254" s="27" t="s">
        <v>68</v>
      </c>
      <c r="O254" s="50">
        <v>24.9</v>
      </c>
      <c r="P254" s="25">
        <v>223.74</v>
      </c>
    </row>
    <row r="255" spans="2:16" x14ac:dyDescent="0.3">
      <c r="B255" s="25">
        <v>223.95</v>
      </c>
      <c r="C255" s="50">
        <v>25</v>
      </c>
      <c r="D255" s="26">
        <v>2801.9</v>
      </c>
      <c r="E255" s="27" t="s">
        <v>68</v>
      </c>
      <c r="O255" s="50">
        <v>25</v>
      </c>
      <c r="P255" s="25">
        <v>223.95</v>
      </c>
    </row>
    <row r="256" spans="2:16" x14ac:dyDescent="0.3">
      <c r="B256" s="25">
        <v>224.16</v>
      </c>
      <c r="C256" s="50">
        <v>25.1</v>
      </c>
      <c r="D256" s="26">
        <v>2802</v>
      </c>
      <c r="E256" s="27" t="s">
        <v>68</v>
      </c>
      <c r="O256" s="50">
        <v>25.1</v>
      </c>
      <c r="P256" s="25">
        <v>224.16</v>
      </c>
    </row>
    <row r="257" spans="2:16" x14ac:dyDescent="0.3">
      <c r="B257" s="25">
        <v>224.37</v>
      </c>
      <c r="C257" s="50">
        <v>25.2</v>
      </c>
      <c r="D257" s="26">
        <v>2802</v>
      </c>
      <c r="E257" s="27" t="s">
        <v>68</v>
      </c>
      <c r="O257" s="50">
        <v>25.2</v>
      </c>
      <c r="P257" s="25">
        <v>224.37</v>
      </c>
    </row>
    <row r="258" spans="2:16" x14ac:dyDescent="0.3">
      <c r="B258" s="25">
        <v>224.59</v>
      </c>
      <c r="C258" s="50">
        <v>25.3</v>
      </c>
      <c r="D258" s="26">
        <v>2802.1</v>
      </c>
      <c r="E258" s="27" t="s">
        <v>68</v>
      </c>
      <c r="O258" s="50">
        <v>25.3</v>
      </c>
      <c r="P258" s="25">
        <v>224.59</v>
      </c>
    </row>
    <row r="259" spans="2:16" x14ac:dyDescent="0.3">
      <c r="B259" s="25">
        <v>224.8</v>
      </c>
      <c r="C259" s="50">
        <v>25.4</v>
      </c>
      <c r="D259" s="26">
        <v>2802.1</v>
      </c>
      <c r="E259" s="27" t="s">
        <v>68</v>
      </c>
      <c r="O259" s="50">
        <v>25.4</v>
      </c>
      <c r="P259" s="25">
        <v>224.8</v>
      </c>
    </row>
    <row r="260" spans="2:16" x14ac:dyDescent="0.3">
      <c r="B260" s="25">
        <v>225.01</v>
      </c>
      <c r="C260" s="50">
        <v>25.5</v>
      </c>
      <c r="D260" s="26">
        <v>2802.1</v>
      </c>
      <c r="E260" s="27" t="s">
        <v>68</v>
      </c>
      <c r="O260" s="50">
        <v>25.5</v>
      </c>
      <c r="P260" s="25">
        <v>225.01</v>
      </c>
    </row>
    <row r="261" spans="2:16" x14ac:dyDescent="0.3">
      <c r="B261" s="25">
        <v>225.21</v>
      </c>
      <c r="C261" s="50">
        <v>25.6</v>
      </c>
      <c r="D261" s="26">
        <v>2802.2</v>
      </c>
      <c r="E261" s="27" t="s">
        <v>68</v>
      </c>
      <c r="O261" s="50">
        <v>25.6</v>
      </c>
      <c r="P261" s="25">
        <v>225.21</v>
      </c>
    </row>
    <row r="262" spans="2:16" x14ac:dyDescent="0.3">
      <c r="B262" s="25">
        <v>225.42</v>
      </c>
      <c r="C262" s="50">
        <v>25.7</v>
      </c>
      <c r="D262" s="26">
        <v>2802.2</v>
      </c>
      <c r="E262" s="27" t="s">
        <v>68</v>
      </c>
      <c r="O262" s="50">
        <v>25.7</v>
      </c>
      <c r="P262" s="25">
        <v>225.42</v>
      </c>
    </row>
    <row r="263" spans="2:16" x14ac:dyDescent="0.3">
      <c r="B263" s="25">
        <v>225.63</v>
      </c>
      <c r="C263" s="50">
        <v>25.8</v>
      </c>
      <c r="D263" s="26">
        <v>2802.3</v>
      </c>
      <c r="E263" s="27" t="s">
        <v>68</v>
      </c>
      <c r="O263" s="50">
        <v>25.8</v>
      </c>
      <c r="P263" s="25">
        <v>225.63</v>
      </c>
    </row>
    <row r="264" spans="2:16" x14ac:dyDescent="0.3">
      <c r="B264" s="25">
        <v>225.84</v>
      </c>
      <c r="C264" s="50">
        <v>25.9</v>
      </c>
      <c r="D264" s="26">
        <v>2802.3</v>
      </c>
      <c r="E264" s="27" t="s">
        <v>68</v>
      </c>
      <c r="O264" s="50">
        <v>25.9</v>
      </c>
      <c r="P264" s="25">
        <v>225.84</v>
      </c>
    </row>
    <row r="265" spans="2:16" x14ac:dyDescent="0.3">
      <c r="B265" s="25">
        <v>226.05</v>
      </c>
      <c r="C265" s="50">
        <v>26</v>
      </c>
      <c r="D265" s="26">
        <v>2802.3</v>
      </c>
      <c r="E265" s="27" t="s">
        <v>68</v>
      </c>
      <c r="O265" s="50">
        <v>26</v>
      </c>
      <c r="P265" s="25">
        <v>226.05</v>
      </c>
    </row>
    <row r="266" spans="2:16" x14ac:dyDescent="0.3">
      <c r="B266" s="25">
        <v>226.25</v>
      </c>
      <c r="C266" s="50">
        <v>26.1</v>
      </c>
      <c r="D266" s="26">
        <v>2802.4</v>
      </c>
      <c r="E266" s="27" t="s">
        <v>68</v>
      </c>
      <c r="O266" s="50">
        <v>26.1</v>
      </c>
      <c r="P266" s="25">
        <v>226.25</v>
      </c>
    </row>
    <row r="267" spans="2:16" x14ac:dyDescent="0.3">
      <c r="B267" s="25">
        <v>226.46</v>
      </c>
      <c r="C267" s="50">
        <v>26.2</v>
      </c>
      <c r="D267" s="26">
        <v>2802.4</v>
      </c>
      <c r="E267" s="27" t="s">
        <v>68</v>
      </c>
      <c r="O267" s="50">
        <v>26.2</v>
      </c>
      <c r="P267" s="25">
        <v>226.46</v>
      </c>
    </row>
    <row r="268" spans="2:16" x14ac:dyDescent="0.3">
      <c r="B268" s="25">
        <v>226.66</v>
      </c>
      <c r="C268" s="50">
        <v>26.3</v>
      </c>
      <c r="D268" s="26">
        <v>2802.4</v>
      </c>
      <c r="E268" s="27" t="s">
        <v>68</v>
      </c>
      <c r="O268" s="50">
        <v>26.3</v>
      </c>
      <c r="P268" s="25">
        <v>226.66</v>
      </c>
    </row>
    <row r="269" spans="2:16" x14ac:dyDescent="0.3">
      <c r="B269" s="25">
        <v>226.87</v>
      </c>
      <c r="C269" s="50">
        <v>26.4</v>
      </c>
      <c r="D269" s="26">
        <v>2802.5</v>
      </c>
      <c r="E269" s="27" t="s">
        <v>68</v>
      </c>
      <c r="O269" s="50">
        <v>26.4</v>
      </c>
      <c r="P269" s="25">
        <v>226.87</v>
      </c>
    </row>
    <row r="270" spans="2:16" x14ac:dyDescent="0.3">
      <c r="B270" s="25">
        <v>227.07</v>
      </c>
      <c r="C270" s="50">
        <v>26.5</v>
      </c>
      <c r="D270" s="26">
        <v>2802.5</v>
      </c>
      <c r="E270" s="27" t="s">
        <v>68</v>
      </c>
      <c r="O270" s="50">
        <v>26.5</v>
      </c>
      <c r="P270" s="25">
        <v>227.07</v>
      </c>
    </row>
    <row r="271" spans="2:16" x14ac:dyDescent="0.3">
      <c r="B271" s="25">
        <v>227.27</v>
      </c>
      <c r="C271" s="50">
        <v>26.6</v>
      </c>
      <c r="D271" s="26">
        <v>2802.5</v>
      </c>
      <c r="E271" s="27" t="s">
        <v>68</v>
      </c>
      <c r="O271" s="50">
        <v>26.6</v>
      </c>
      <c r="P271" s="25">
        <v>227.27</v>
      </c>
    </row>
    <row r="272" spans="2:16" x14ac:dyDescent="0.3">
      <c r="B272" s="25">
        <v>227.48</v>
      </c>
      <c r="C272" s="50">
        <v>26.7</v>
      </c>
      <c r="D272" s="26">
        <v>2802.6</v>
      </c>
      <c r="E272" s="27" t="s">
        <v>68</v>
      </c>
      <c r="O272" s="50">
        <v>26.7</v>
      </c>
      <c r="P272" s="25">
        <v>227.48</v>
      </c>
    </row>
    <row r="273" spans="2:16" x14ac:dyDescent="0.3">
      <c r="B273" s="25">
        <v>227.68</v>
      </c>
      <c r="C273" s="50">
        <v>26.8</v>
      </c>
      <c r="D273" s="26">
        <v>2802.6</v>
      </c>
      <c r="E273" s="27" t="s">
        <v>68</v>
      </c>
      <c r="O273" s="50">
        <v>26.8</v>
      </c>
      <c r="P273" s="25">
        <v>227.68</v>
      </c>
    </row>
    <row r="274" spans="2:16" x14ac:dyDescent="0.3">
      <c r="B274" s="25">
        <v>227.88</v>
      </c>
      <c r="C274" s="50">
        <v>26.9</v>
      </c>
      <c r="D274" s="26">
        <v>2802.6</v>
      </c>
      <c r="E274" s="27" t="s">
        <v>68</v>
      </c>
      <c r="O274" s="50">
        <v>26.9</v>
      </c>
      <c r="P274" s="25">
        <v>227.88</v>
      </c>
    </row>
    <row r="275" spans="2:16" x14ac:dyDescent="0.3">
      <c r="B275" s="25">
        <v>228.08</v>
      </c>
      <c r="C275" s="50">
        <v>27</v>
      </c>
      <c r="D275" s="26">
        <v>2802.7</v>
      </c>
      <c r="E275" s="27" t="s">
        <v>68</v>
      </c>
      <c r="O275" s="50">
        <v>27</v>
      </c>
      <c r="P275" s="25">
        <v>228.08</v>
      </c>
    </row>
    <row r="276" spans="2:16" x14ac:dyDescent="0.3">
      <c r="B276" s="25">
        <v>228.28</v>
      </c>
      <c r="C276" s="50">
        <v>27.1</v>
      </c>
      <c r="D276" s="26">
        <v>2802.7</v>
      </c>
      <c r="E276" s="27" t="s">
        <v>68</v>
      </c>
      <c r="O276" s="50">
        <v>27.1</v>
      </c>
      <c r="P276" s="25">
        <v>228.28</v>
      </c>
    </row>
    <row r="277" spans="2:16" x14ac:dyDescent="0.3">
      <c r="B277" s="25">
        <v>228.48</v>
      </c>
      <c r="C277" s="50">
        <v>27.2</v>
      </c>
      <c r="D277" s="26">
        <v>2802.7</v>
      </c>
      <c r="E277" s="27" t="s">
        <v>68</v>
      </c>
      <c r="O277" s="50">
        <v>27.2</v>
      </c>
      <c r="P277" s="25">
        <v>228.48</v>
      </c>
    </row>
    <row r="278" spans="2:16" x14ac:dyDescent="0.3">
      <c r="B278" s="25">
        <v>228.68</v>
      </c>
      <c r="C278" s="50">
        <v>27.3</v>
      </c>
      <c r="D278" s="26">
        <v>2802.7</v>
      </c>
      <c r="E278" s="27" t="s">
        <v>68</v>
      </c>
      <c r="O278" s="50">
        <v>27.3</v>
      </c>
      <c r="P278" s="25">
        <v>228.68</v>
      </c>
    </row>
    <row r="279" spans="2:16" x14ac:dyDescent="0.3">
      <c r="B279" s="25">
        <v>228.88</v>
      </c>
      <c r="C279" s="50">
        <v>27.4</v>
      </c>
      <c r="D279" s="26">
        <v>2802.8</v>
      </c>
      <c r="E279" s="27" t="s">
        <v>68</v>
      </c>
      <c r="O279" s="50">
        <v>27.4</v>
      </c>
      <c r="P279" s="25">
        <v>228.88</v>
      </c>
    </row>
    <row r="280" spans="2:16" x14ac:dyDescent="0.3">
      <c r="B280" s="25">
        <v>229.08</v>
      </c>
      <c r="C280" s="50">
        <v>27.5</v>
      </c>
      <c r="D280" s="26">
        <v>2802.8</v>
      </c>
      <c r="E280" s="27" t="s">
        <v>68</v>
      </c>
      <c r="O280" s="50">
        <v>27.5</v>
      </c>
      <c r="P280" s="25">
        <v>229.08</v>
      </c>
    </row>
    <row r="281" spans="2:16" x14ac:dyDescent="0.3">
      <c r="B281" s="25">
        <v>229.27</v>
      </c>
      <c r="C281" s="50">
        <v>27.6</v>
      </c>
      <c r="D281" s="26">
        <v>2802.8</v>
      </c>
      <c r="E281" s="27" t="s">
        <v>68</v>
      </c>
      <c r="O281" s="50">
        <v>27.6</v>
      </c>
      <c r="P281" s="25">
        <v>229.27</v>
      </c>
    </row>
    <row r="282" spans="2:16" x14ac:dyDescent="0.3">
      <c r="B282" s="25">
        <v>229.47</v>
      </c>
      <c r="C282" s="50">
        <v>27.7</v>
      </c>
      <c r="D282" s="26">
        <v>2802.8</v>
      </c>
      <c r="E282" s="27" t="s">
        <v>68</v>
      </c>
      <c r="O282" s="50">
        <v>27.7</v>
      </c>
      <c r="P282" s="25">
        <v>229.47</v>
      </c>
    </row>
    <row r="283" spans="2:16" x14ac:dyDescent="0.3">
      <c r="B283" s="25">
        <v>229.67</v>
      </c>
      <c r="C283" s="50">
        <v>27.8</v>
      </c>
      <c r="D283" s="26">
        <v>2802.9</v>
      </c>
      <c r="E283" s="27" t="s">
        <v>68</v>
      </c>
      <c r="O283" s="50">
        <v>27.8</v>
      </c>
      <c r="P283" s="25">
        <v>229.67</v>
      </c>
    </row>
    <row r="284" spans="2:16" x14ac:dyDescent="0.3">
      <c r="B284" s="25">
        <v>229.86</v>
      </c>
      <c r="C284" s="50">
        <v>27.9</v>
      </c>
      <c r="D284" s="26">
        <v>2802.9</v>
      </c>
      <c r="E284" s="27" t="s">
        <v>68</v>
      </c>
      <c r="O284" s="50">
        <v>27.9</v>
      </c>
      <c r="P284" s="25">
        <v>229.86</v>
      </c>
    </row>
    <row r="285" spans="2:16" x14ac:dyDescent="0.3">
      <c r="B285" s="25">
        <v>230.06</v>
      </c>
      <c r="C285" s="50">
        <v>28</v>
      </c>
      <c r="D285" s="26">
        <v>2802.9</v>
      </c>
      <c r="E285" s="27" t="s">
        <v>68</v>
      </c>
      <c r="O285" s="50">
        <v>28</v>
      </c>
      <c r="P285" s="25">
        <v>230.06</v>
      </c>
    </row>
    <row r="286" spans="2:16" x14ac:dyDescent="0.3">
      <c r="B286" s="25">
        <v>230.25</v>
      </c>
      <c r="C286" s="50">
        <v>28.1</v>
      </c>
      <c r="D286" s="26">
        <v>2802.9</v>
      </c>
      <c r="E286" s="27" t="s">
        <v>68</v>
      </c>
      <c r="O286" s="50">
        <v>28.1</v>
      </c>
      <c r="P286" s="25">
        <v>230.25</v>
      </c>
    </row>
    <row r="287" spans="2:16" x14ac:dyDescent="0.3">
      <c r="B287" s="25">
        <v>230.45</v>
      </c>
      <c r="C287" s="50">
        <v>28.2</v>
      </c>
      <c r="D287" s="26">
        <v>2802.9</v>
      </c>
      <c r="E287" s="27" t="s">
        <v>68</v>
      </c>
      <c r="O287" s="50">
        <v>28.2</v>
      </c>
      <c r="P287" s="25">
        <v>230.45</v>
      </c>
    </row>
    <row r="288" spans="2:16" x14ac:dyDescent="0.3">
      <c r="B288" s="25">
        <v>230.64</v>
      </c>
      <c r="C288" s="50">
        <v>28.3</v>
      </c>
      <c r="D288" s="26">
        <v>2803</v>
      </c>
      <c r="E288" s="27" t="s">
        <v>68</v>
      </c>
      <c r="O288" s="50">
        <v>28.3</v>
      </c>
      <c r="P288" s="25">
        <v>230.64</v>
      </c>
    </row>
    <row r="289" spans="2:16" x14ac:dyDescent="0.3">
      <c r="B289" s="25">
        <v>230.83</v>
      </c>
      <c r="C289" s="50">
        <v>28.4</v>
      </c>
      <c r="D289" s="26">
        <v>2803</v>
      </c>
      <c r="E289" s="27" t="s">
        <v>68</v>
      </c>
      <c r="O289" s="50">
        <v>28.4</v>
      </c>
      <c r="P289" s="25">
        <v>230.83</v>
      </c>
    </row>
    <row r="290" spans="2:16" x14ac:dyDescent="0.3">
      <c r="B290" s="25">
        <v>231.02</v>
      </c>
      <c r="C290" s="50">
        <v>28.5</v>
      </c>
      <c r="D290" s="26">
        <v>2803</v>
      </c>
      <c r="E290" s="27" t="s">
        <v>68</v>
      </c>
      <c r="O290" s="50">
        <v>28.5</v>
      </c>
      <c r="P290" s="25">
        <v>231.02</v>
      </c>
    </row>
    <row r="291" spans="2:16" x14ac:dyDescent="0.3">
      <c r="B291" s="25">
        <v>231.22</v>
      </c>
      <c r="C291" s="50">
        <v>28.6</v>
      </c>
      <c r="D291" s="26">
        <v>2803</v>
      </c>
      <c r="E291" s="27" t="s">
        <v>68</v>
      </c>
      <c r="O291" s="50">
        <v>28.6</v>
      </c>
      <c r="P291" s="25">
        <v>231.22</v>
      </c>
    </row>
    <row r="292" spans="2:16" x14ac:dyDescent="0.3">
      <c r="B292" s="25">
        <v>231.41</v>
      </c>
      <c r="C292" s="50">
        <v>28.7</v>
      </c>
      <c r="D292" s="26">
        <v>2803</v>
      </c>
      <c r="E292" s="27" t="s">
        <v>68</v>
      </c>
      <c r="O292" s="50">
        <v>28.7</v>
      </c>
      <c r="P292" s="25">
        <v>231.41</v>
      </c>
    </row>
    <row r="293" spans="2:16" x14ac:dyDescent="0.3">
      <c r="B293" s="25">
        <v>231.6</v>
      </c>
      <c r="C293" s="50">
        <v>28.8</v>
      </c>
      <c r="D293" s="26">
        <v>2803</v>
      </c>
      <c r="E293" s="27" t="s">
        <v>68</v>
      </c>
      <c r="O293" s="50">
        <v>28.8</v>
      </c>
      <c r="P293" s="25">
        <v>231.6</v>
      </c>
    </row>
    <row r="294" spans="2:16" x14ac:dyDescent="0.3">
      <c r="B294" s="25">
        <v>231.79</v>
      </c>
      <c r="C294" s="50">
        <v>28.9</v>
      </c>
      <c r="D294" s="26">
        <v>2803.1</v>
      </c>
      <c r="E294" s="27" t="s">
        <v>68</v>
      </c>
      <c r="O294" s="50">
        <v>28.9</v>
      </c>
      <c r="P294" s="25">
        <v>231.79</v>
      </c>
    </row>
    <row r="295" spans="2:16" x14ac:dyDescent="0.3">
      <c r="B295" s="25">
        <v>231.98</v>
      </c>
      <c r="C295" s="50">
        <v>29</v>
      </c>
      <c r="D295" s="26">
        <v>2803.1</v>
      </c>
      <c r="E295" s="27" t="s">
        <v>68</v>
      </c>
      <c r="O295" s="50">
        <v>29</v>
      </c>
      <c r="P295" s="25">
        <v>231.98</v>
      </c>
    </row>
    <row r="296" spans="2:16" x14ac:dyDescent="0.3">
      <c r="B296" s="25">
        <v>232.17</v>
      </c>
      <c r="C296" s="50">
        <v>29.1</v>
      </c>
      <c r="D296" s="26">
        <v>2803.1</v>
      </c>
      <c r="E296" s="27" t="s">
        <v>68</v>
      </c>
      <c r="O296" s="50">
        <v>29.1</v>
      </c>
      <c r="P296" s="25">
        <v>232.17</v>
      </c>
    </row>
    <row r="297" spans="2:16" x14ac:dyDescent="0.3">
      <c r="B297" s="25">
        <v>232.36</v>
      </c>
      <c r="C297" s="50">
        <v>29.2</v>
      </c>
      <c r="D297" s="26">
        <v>2803.1</v>
      </c>
      <c r="E297" s="27" t="s">
        <v>68</v>
      </c>
      <c r="O297" s="50">
        <v>29.2</v>
      </c>
      <c r="P297" s="25">
        <v>232.36</v>
      </c>
    </row>
    <row r="298" spans="2:16" x14ac:dyDescent="0.3">
      <c r="B298" s="25">
        <v>232.55</v>
      </c>
      <c r="C298" s="50">
        <v>29.3</v>
      </c>
      <c r="D298" s="26">
        <v>2803.1</v>
      </c>
      <c r="E298" s="27" t="s">
        <v>68</v>
      </c>
      <c r="O298" s="50">
        <v>29.3</v>
      </c>
      <c r="P298" s="25">
        <v>232.55</v>
      </c>
    </row>
    <row r="299" spans="2:16" x14ac:dyDescent="0.3">
      <c r="B299" s="25">
        <v>232.74</v>
      </c>
      <c r="C299" s="50">
        <v>29.4</v>
      </c>
      <c r="D299" s="26">
        <v>2803.1</v>
      </c>
      <c r="E299" s="27" t="s">
        <v>68</v>
      </c>
      <c r="O299" s="50">
        <v>29.4</v>
      </c>
      <c r="P299" s="25">
        <v>232.74</v>
      </c>
    </row>
    <row r="300" spans="2:16" x14ac:dyDescent="0.3">
      <c r="B300" s="25">
        <v>232.92</v>
      </c>
      <c r="C300" s="50">
        <v>29.5</v>
      </c>
      <c r="D300" s="26">
        <v>2803.1</v>
      </c>
      <c r="E300" s="27" t="s">
        <v>68</v>
      </c>
      <c r="O300" s="50">
        <v>29.5</v>
      </c>
      <c r="P300" s="25">
        <v>232.92</v>
      </c>
    </row>
    <row r="301" spans="2:16" x14ac:dyDescent="0.3">
      <c r="B301" s="25">
        <v>233.11</v>
      </c>
      <c r="C301" s="50">
        <v>29.6</v>
      </c>
      <c r="D301" s="26">
        <v>2803.1</v>
      </c>
      <c r="E301" s="27" t="s">
        <v>68</v>
      </c>
      <c r="O301" s="50">
        <v>29.6</v>
      </c>
      <c r="P301" s="25">
        <v>233.11</v>
      </c>
    </row>
    <row r="302" spans="2:16" x14ac:dyDescent="0.3">
      <c r="B302" s="25">
        <v>233.3</v>
      </c>
      <c r="C302" s="50">
        <v>29.7</v>
      </c>
      <c r="D302" s="26">
        <v>2803.1</v>
      </c>
      <c r="E302" s="27" t="s">
        <v>68</v>
      </c>
      <c r="O302" s="50">
        <v>29.7</v>
      </c>
      <c r="P302" s="25">
        <v>233.3</v>
      </c>
    </row>
    <row r="303" spans="2:16" x14ac:dyDescent="0.3">
      <c r="B303" s="25">
        <v>233.48</v>
      </c>
      <c r="C303" s="50">
        <v>29.8</v>
      </c>
      <c r="D303" s="26">
        <v>2803.1</v>
      </c>
      <c r="E303" s="27" t="s">
        <v>68</v>
      </c>
      <c r="O303" s="50">
        <v>29.8</v>
      </c>
      <c r="P303" s="25">
        <v>233.48</v>
      </c>
    </row>
    <row r="304" spans="2:16" x14ac:dyDescent="0.3">
      <c r="B304" s="25">
        <v>233.67</v>
      </c>
      <c r="C304" s="50">
        <v>29.9</v>
      </c>
      <c r="D304" s="26">
        <v>2803.1</v>
      </c>
      <c r="E304" s="27" t="s">
        <v>68</v>
      </c>
      <c r="O304" s="50">
        <v>29.9</v>
      </c>
      <c r="P304" s="25">
        <v>233.67</v>
      </c>
    </row>
    <row r="305" spans="2:16" x14ac:dyDescent="0.3">
      <c r="B305" s="25">
        <v>233.85</v>
      </c>
      <c r="C305" s="50">
        <v>30</v>
      </c>
      <c r="D305" s="26">
        <v>2803.2</v>
      </c>
      <c r="E305" s="27" t="s">
        <v>68</v>
      </c>
      <c r="O305" s="50">
        <v>30</v>
      </c>
      <c r="P305" s="25">
        <v>233.85</v>
      </c>
    </row>
    <row r="306" spans="2:16" x14ac:dyDescent="0.3">
      <c r="B306" s="25">
        <v>234.04</v>
      </c>
      <c r="C306" s="50">
        <v>30.1</v>
      </c>
      <c r="D306" s="26">
        <v>2803.2</v>
      </c>
      <c r="E306" s="27" t="s">
        <v>68</v>
      </c>
      <c r="O306" s="50">
        <v>30.1</v>
      </c>
      <c r="P306" s="25">
        <v>234.04</v>
      </c>
    </row>
    <row r="307" spans="2:16" x14ac:dyDescent="0.3">
      <c r="B307" s="25">
        <v>234.22</v>
      </c>
      <c r="C307" s="50">
        <v>30.2</v>
      </c>
      <c r="D307" s="26">
        <v>2803.2</v>
      </c>
      <c r="E307" s="27" t="s">
        <v>68</v>
      </c>
      <c r="O307" s="50">
        <v>30.2</v>
      </c>
      <c r="P307" s="25">
        <v>234.22</v>
      </c>
    </row>
    <row r="308" spans="2:16" x14ac:dyDescent="0.3">
      <c r="B308" s="25">
        <v>234.41</v>
      </c>
      <c r="C308" s="50">
        <v>30.3</v>
      </c>
      <c r="D308" s="26">
        <v>2803.2</v>
      </c>
      <c r="E308" s="27" t="s">
        <v>68</v>
      </c>
      <c r="O308" s="50">
        <v>30.3</v>
      </c>
      <c r="P308" s="25">
        <v>234.41</v>
      </c>
    </row>
    <row r="309" spans="2:16" x14ac:dyDescent="0.3">
      <c r="B309" s="25">
        <v>234.59</v>
      </c>
      <c r="C309" s="50">
        <v>30.4</v>
      </c>
      <c r="D309" s="26">
        <v>2803.2</v>
      </c>
      <c r="E309" s="27" t="s">
        <v>68</v>
      </c>
      <c r="O309" s="50">
        <v>30.4</v>
      </c>
      <c r="P309" s="25">
        <v>234.59</v>
      </c>
    </row>
    <row r="310" spans="2:16" x14ac:dyDescent="0.3">
      <c r="B310" s="25">
        <v>234.77</v>
      </c>
      <c r="C310" s="50">
        <v>30.5</v>
      </c>
      <c r="D310" s="26">
        <v>2803.2</v>
      </c>
      <c r="E310" s="27" t="s">
        <v>68</v>
      </c>
      <c r="O310" s="50">
        <v>30.5</v>
      </c>
      <c r="P310" s="25">
        <v>234.77</v>
      </c>
    </row>
    <row r="311" spans="2:16" x14ac:dyDescent="0.3">
      <c r="B311" s="25">
        <v>234.95</v>
      </c>
      <c r="C311" s="50">
        <v>30.6</v>
      </c>
      <c r="D311" s="26">
        <v>2803.2</v>
      </c>
      <c r="E311" s="27" t="s">
        <v>68</v>
      </c>
      <c r="O311" s="50">
        <v>30.6</v>
      </c>
      <c r="P311" s="25">
        <v>234.95</v>
      </c>
    </row>
    <row r="312" spans="2:16" x14ac:dyDescent="0.3">
      <c r="B312" s="25">
        <v>235.14</v>
      </c>
      <c r="C312" s="50">
        <v>30.7</v>
      </c>
      <c r="D312" s="26">
        <v>2803.2</v>
      </c>
      <c r="E312" s="27" t="s">
        <v>68</v>
      </c>
      <c r="O312" s="50">
        <v>30.7</v>
      </c>
      <c r="P312" s="25">
        <v>235.14</v>
      </c>
    </row>
    <row r="313" spans="2:16" x14ac:dyDescent="0.3">
      <c r="B313" s="25">
        <v>235.32</v>
      </c>
      <c r="C313" s="50">
        <v>30.8</v>
      </c>
      <c r="D313" s="26">
        <v>2803.2</v>
      </c>
      <c r="E313" s="27" t="s">
        <v>68</v>
      </c>
      <c r="O313" s="50">
        <v>30.8</v>
      </c>
      <c r="P313" s="25">
        <v>235.32</v>
      </c>
    </row>
    <row r="314" spans="2:16" x14ac:dyDescent="0.3">
      <c r="B314" s="25">
        <v>235.5</v>
      </c>
      <c r="C314" s="50">
        <v>30.9</v>
      </c>
      <c r="D314" s="26">
        <v>2803.2</v>
      </c>
      <c r="E314" s="27" t="s">
        <v>68</v>
      </c>
      <c r="O314" s="50">
        <v>30.9</v>
      </c>
      <c r="P314" s="25">
        <v>235.5</v>
      </c>
    </row>
    <row r="315" spans="2:16" x14ac:dyDescent="0.3">
      <c r="B315" s="25">
        <v>235.68</v>
      </c>
      <c r="C315" s="50">
        <v>31</v>
      </c>
      <c r="D315" s="26">
        <v>2803.2</v>
      </c>
      <c r="E315" s="27" t="s">
        <v>68</v>
      </c>
      <c r="O315" s="50">
        <v>31</v>
      </c>
      <c r="P315" s="25">
        <v>235.68</v>
      </c>
    </row>
    <row r="316" spans="2:16" x14ac:dyDescent="0.3">
      <c r="B316" s="25">
        <v>235.86</v>
      </c>
      <c r="C316" s="50">
        <v>31.1</v>
      </c>
      <c r="D316" s="26">
        <v>2803.2</v>
      </c>
      <c r="E316" s="27" t="s">
        <v>68</v>
      </c>
      <c r="O316" s="50">
        <v>31.1</v>
      </c>
      <c r="P316" s="25">
        <v>235.86</v>
      </c>
    </row>
    <row r="317" spans="2:16" x14ac:dyDescent="0.3">
      <c r="B317" s="25">
        <v>236.04</v>
      </c>
      <c r="C317" s="50">
        <v>31.2</v>
      </c>
      <c r="D317" s="26">
        <v>2803.2</v>
      </c>
      <c r="E317" s="27" t="s">
        <v>68</v>
      </c>
      <c r="O317" s="50">
        <v>31.2</v>
      </c>
      <c r="P317" s="25">
        <v>236.04</v>
      </c>
    </row>
    <row r="318" spans="2:16" x14ac:dyDescent="0.3">
      <c r="B318" s="25">
        <v>236.22</v>
      </c>
      <c r="C318" s="50">
        <v>31.3</v>
      </c>
      <c r="D318" s="26">
        <v>2803.2</v>
      </c>
      <c r="E318" s="27" t="s">
        <v>68</v>
      </c>
      <c r="O318" s="50">
        <v>31.3</v>
      </c>
      <c r="P318" s="25">
        <v>236.22</v>
      </c>
    </row>
    <row r="319" spans="2:16" x14ac:dyDescent="0.3">
      <c r="B319" s="25">
        <v>236.4</v>
      </c>
      <c r="C319" s="50">
        <v>31.4</v>
      </c>
      <c r="D319" s="26">
        <v>2803.2</v>
      </c>
      <c r="E319" s="27" t="s">
        <v>68</v>
      </c>
      <c r="O319" s="50">
        <v>31.4</v>
      </c>
      <c r="P319" s="25">
        <v>236.4</v>
      </c>
    </row>
    <row r="320" spans="2:16" x14ac:dyDescent="0.3">
      <c r="B320" s="25">
        <v>236.57</v>
      </c>
      <c r="C320" s="50">
        <v>31.5</v>
      </c>
      <c r="D320" s="26">
        <v>2803.2</v>
      </c>
      <c r="E320" s="27" t="s">
        <v>68</v>
      </c>
      <c r="O320" s="50">
        <v>31.5</v>
      </c>
      <c r="P320" s="25">
        <v>236.57</v>
      </c>
    </row>
    <row r="321" spans="2:16" x14ac:dyDescent="0.3">
      <c r="B321" s="25">
        <v>236.75</v>
      </c>
      <c r="C321" s="50">
        <v>31.6</v>
      </c>
      <c r="D321" s="26">
        <v>2803.2</v>
      </c>
      <c r="E321" s="27" t="s">
        <v>68</v>
      </c>
      <c r="O321" s="50">
        <v>31.6</v>
      </c>
      <c r="P321" s="25">
        <v>236.75</v>
      </c>
    </row>
    <row r="322" spans="2:16" x14ac:dyDescent="0.3">
      <c r="B322" s="25">
        <v>236.93</v>
      </c>
      <c r="C322" s="50">
        <v>31.7</v>
      </c>
      <c r="D322" s="26">
        <v>2803.1</v>
      </c>
      <c r="E322" s="27" t="s">
        <v>68</v>
      </c>
      <c r="O322" s="50">
        <v>31.7</v>
      </c>
      <c r="P322" s="25">
        <v>236.93</v>
      </c>
    </row>
    <row r="323" spans="2:16" x14ac:dyDescent="0.3">
      <c r="B323" s="25">
        <v>237.11</v>
      </c>
      <c r="C323" s="50">
        <v>31.8</v>
      </c>
      <c r="D323" s="26">
        <v>2803.1</v>
      </c>
      <c r="E323" s="27" t="s">
        <v>68</v>
      </c>
      <c r="O323" s="50">
        <v>31.8</v>
      </c>
      <c r="P323" s="25">
        <v>237.11</v>
      </c>
    </row>
    <row r="324" spans="2:16" x14ac:dyDescent="0.3">
      <c r="B324" s="25">
        <v>237.28</v>
      </c>
      <c r="C324" s="50">
        <v>31.9</v>
      </c>
      <c r="D324" s="26">
        <v>2803.1</v>
      </c>
      <c r="E324" s="27" t="s">
        <v>68</v>
      </c>
      <c r="O324" s="50">
        <v>31.9</v>
      </c>
      <c r="P324" s="25">
        <v>237.28</v>
      </c>
    </row>
    <row r="325" spans="2:16" x14ac:dyDescent="0.3">
      <c r="B325" s="25">
        <v>237.46</v>
      </c>
      <c r="C325" s="50">
        <v>32</v>
      </c>
      <c r="D325" s="26">
        <v>2803.1</v>
      </c>
      <c r="E325" s="27" t="s">
        <v>68</v>
      </c>
      <c r="O325" s="50">
        <v>32</v>
      </c>
      <c r="P325" s="25">
        <v>237.46</v>
      </c>
    </row>
    <row r="326" spans="2:16" x14ac:dyDescent="0.3">
      <c r="B326" s="25">
        <v>237.64</v>
      </c>
      <c r="C326" s="50">
        <v>32.1</v>
      </c>
      <c r="D326" s="26">
        <v>2803.1</v>
      </c>
      <c r="E326" s="27" t="s">
        <v>68</v>
      </c>
      <c r="O326" s="50">
        <v>32.1</v>
      </c>
      <c r="P326" s="25">
        <v>237.64</v>
      </c>
    </row>
    <row r="327" spans="2:16" x14ac:dyDescent="0.3">
      <c r="B327" s="25">
        <v>237.81</v>
      </c>
      <c r="C327" s="50">
        <v>32.200000000000003</v>
      </c>
      <c r="D327" s="26">
        <v>2803.1</v>
      </c>
      <c r="E327" s="27" t="s">
        <v>68</v>
      </c>
      <c r="O327" s="50">
        <v>32.200000000000003</v>
      </c>
      <c r="P327" s="25">
        <v>237.81</v>
      </c>
    </row>
    <row r="328" spans="2:16" x14ac:dyDescent="0.3">
      <c r="B328" s="25">
        <v>237.99</v>
      </c>
      <c r="C328" s="50">
        <v>32.299999999999997</v>
      </c>
      <c r="D328" s="26">
        <v>2803.1</v>
      </c>
      <c r="E328" s="27" t="s">
        <v>68</v>
      </c>
      <c r="O328" s="50">
        <v>32.299999999999997</v>
      </c>
      <c r="P328" s="25">
        <v>237.99</v>
      </c>
    </row>
    <row r="329" spans="2:16" x14ac:dyDescent="0.3">
      <c r="B329" s="25">
        <v>238.16</v>
      </c>
      <c r="C329" s="50">
        <v>32.4</v>
      </c>
      <c r="D329" s="26">
        <v>2803.1</v>
      </c>
      <c r="E329" s="27" t="s">
        <v>68</v>
      </c>
      <c r="O329" s="50">
        <v>32.4</v>
      </c>
      <c r="P329" s="25">
        <v>238.16</v>
      </c>
    </row>
    <row r="330" spans="2:16" x14ac:dyDescent="0.3">
      <c r="B330" s="25">
        <v>238.33</v>
      </c>
      <c r="C330" s="50">
        <v>32.5</v>
      </c>
      <c r="D330" s="26">
        <v>2803.1</v>
      </c>
      <c r="E330" s="27" t="s">
        <v>68</v>
      </c>
      <c r="O330" s="50">
        <v>32.5</v>
      </c>
      <c r="P330" s="25">
        <v>238.33</v>
      </c>
    </row>
    <row r="331" spans="2:16" x14ac:dyDescent="0.3">
      <c r="B331" s="25">
        <v>238.51</v>
      </c>
      <c r="C331" s="50">
        <v>32.6</v>
      </c>
      <c r="D331" s="26">
        <v>2803.1</v>
      </c>
      <c r="E331" s="27" t="s">
        <v>68</v>
      </c>
      <c r="O331" s="50">
        <v>32.6</v>
      </c>
      <c r="P331" s="25">
        <v>238.51</v>
      </c>
    </row>
    <row r="332" spans="2:16" x14ac:dyDescent="0.3">
      <c r="B332" s="25">
        <v>238.68</v>
      </c>
      <c r="C332" s="50">
        <v>32.700000000000003</v>
      </c>
      <c r="D332" s="26">
        <v>2803.1</v>
      </c>
      <c r="E332" s="27" t="s">
        <v>68</v>
      </c>
      <c r="O332" s="50">
        <v>32.700000000000003</v>
      </c>
      <c r="P332" s="25">
        <v>238.68</v>
      </c>
    </row>
    <row r="333" spans="2:16" x14ac:dyDescent="0.3">
      <c r="B333" s="25">
        <v>238.85</v>
      </c>
      <c r="C333" s="50">
        <v>32.799999999999997</v>
      </c>
      <c r="D333" s="26">
        <v>2803.1</v>
      </c>
      <c r="E333" s="27" t="s">
        <v>68</v>
      </c>
      <c r="O333" s="50">
        <v>32.799999999999997</v>
      </c>
      <c r="P333" s="25">
        <v>238.85</v>
      </c>
    </row>
    <row r="334" spans="2:16" x14ac:dyDescent="0.3">
      <c r="B334" s="25">
        <v>239.03</v>
      </c>
      <c r="C334" s="50">
        <v>32.9</v>
      </c>
      <c r="D334" s="26">
        <v>2803</v>
      </c>
      <c r="E334" s="27" t="s">
        <v>68</v>
      </c>
      <c r="O334" s="50">
        <v>32.9</v>
      </c>
      <c r="P334" s="25">
        <v>239.03</v>
      </c>
    </row>
    <row r="335" spans="2:16" x14ac:dyDescent="0.3">
      <c r="B335" s="25">
        <v>239.2</v>
      </c>
      <c r="C335" s="50">
        <v>33</v>
      </c>
      <c r="D335" s="26">
        <v>2803</v>
      </c>
      <c r="E335" s="27" t="s">
        <v>68</v>
      </c>
      <c r="O335" s="50">
        <v>33</v>
      </c>
      <c r="P335" s="25">
        <v>239.2</v>
      </c>
    </row>
    <row r="336" spans="2:16" x14ac:dyDescent="0.3">
      <c r="B336" s="25">
        <v>239.37</v>
      </c>
      <c r="C336" s="50">
        <v>33.1</v>
      </c>
      <c r="D336" s="26">
        <v>2803</v>
      </c>
      <c r="E336" s="27" t="s">
        <v>68</v>
      </c>
      <c r="O336" s="50">
        <v>33.1</v>
      </c>
      <c r="P336" s="25">
        <v>239.37</v>
      </c>
    </row>
    <row r="337" spans="2:16" x14ac:dyDescent="0.3">
      <c r="B337" s="25">
        <v>239.54</v>
      </c>
      <c r="C337" s="50">
        <v>33.200000000000003</v>
      </c>
      <c r="D337" s="26">
        <v>2803</v>
      </c>
      <c r="E337" s="27" t="s">
        <v>68</v>
      </c>
      <c r="O337" s="50">
        <v>33.200000000000003</v>
      </c>
      <c r="P337" s="25">
        <v>239.54</v>
      </c>
    </row>
    <row r="338" spans="2:16" x14ac:dyDescent="0.3">
      <c r="B338" s="25">
        <v>239.71</v>
      </c>
      <c r="C338" s="50">
        <v>33.299999999999997</v>
      </c>
      <c r="D338" s="26">
        <v>2803</v>
      </c>
      <c r="E338" s="27" t="s">
        <v>68</v>
      </c>
      <c r="O338" s="50">
        <v>33.299999999999997</v>
      </c>
      <c r="P338" s="25">
        <v>239.71</v>
      </c>
    </row>
    <row r="339" spans="2:16" x14ac:dyDescent="0.3">
      <c r="B339" s="25">
        <v>239.88</v>
      </c>
      <c r="C339" s="50">
        <v>33.4</v>
      </c>
      <c r="D339" s="26">
        <v>2803</v>
      </c>
      <c r="E339" s="27" t="s">
        <v>68</v>
      </c>
      <c r="O339" s="50">
        <v>33.4</v>
      </c>
      <c r="P339" s="25">
        <v>239.88</v>
      </c>
    </row>
    <row r="340" spans="2:16" x14ac:dyDescent="0.3">
      <c r="B340" s="25">
        <v>240.05</v>
      </c>
      <c r="C340" s="50">
        <v>33.5</v>
      </c>
      <c r="D340" s="26">
        <v>2803</v>
      </c>
      <c r="E340" s="27" t="s">
        <v>68</v>
      </c>
      <c r="O340" s="50">
        <v>33.5</v>
      </c>
      <c r="P340" s="25">
        <v>240.05</v>
      </c>
    </row>
    <row r="341" spans="2:16" x14ac:dyDescent="0.3">
      <c r="B341" s="25">
        <v>240.22</v>
      </c>
      <c r="C341" s="50">
        <v>33.6</v>
      </c>
      <c r="D341" s="26">
        <v>2802.9</v>
      </c>
      <c r="E341" s="27" t="s">
        <v>68</v>
      </c>
      <c r="O341" s="50">
        <v>33.6</v>
      </c>
      <c r="P341" s="25">
        <v>240.22</v>
      </c>
    </row>
    <row r="342" spans="2:16" x14ac:dyDescent="0.3">
      <c r="B342" s="25">
        <v>240.39</v>
      </c>
      <c r="C342" s="50">
        <v>33.700000000000003</v>
      </c>
      <c r="D342" s="26">
        <v>2802.9</v>
      </c>
      <c r="E342" s="27" t="s">
        <v>68</v>
      </c>
      <c r="O342" s="50">
        <v>33.700000000000003</v>
      </c>
      <c r="P342" s="25">
        <v>240.39</v>
      </c>
    </row>
    <row r="343" spans="2:16" x14ac:dyDescent="0.3">
      <c r="B343" s="25">
        <v>240.56</v>
      </c>
      <c r="C343" s="50">
        <v>33.799999999999997</v>
      </c>
      <c r="D343" s="26">
        <v>2802.9</v>
      </c>
      <c r="E343" s="27" t="s">
        <v>68</v>
      </c>
      <c r="O343" s="50">
        <v>33.799999999999997</v>
      </c>
      <c r="P343" s="25">
        <v>240.56</v>
      </c>
    </row>
    <row r="344" spans="2:16" x14ac:dyDescent="0.3">
      <c r="B344" s="25">
        <v>240.73</v>
      </c>
      <c r="C344" s="50">
        <v>33.9</v>
      </c>
      <c r="D344" s="26">
        <v>2802.9</v>
      </c>
      <c r="E344" s="27" t="s">
        <v>68</v>
      </c>
      <c r="O344" s="50">
        <v>33.9</v>
      </c>
      <c r="P344" s="25">
        <v>240.73</v>
      </c>
    </row>
    <row r="345" spans="2:16" x14ac:dyDescent="0.3">
      <c r="B345" s="25">
        <v>240.9</v>
      </c>
      <c r="C345" s="50">
        <v>34</v>
      </c>
      <c r="D345" s="26">
        <v>2802.9</v>
      </c>
      <c r="E345" s="27" t="s">
        <v>68</v>
      </c>
      <c r="O345" s="50">
        <v>34</v>
      </c>
      <c r="P345" s="25">
        <v>240.9</v>
      </c>
    </row>
    <row r="346" spans="2:16" x14ac:dyDescent="0.3">
      <c r="B346" s="25">
        <v>241.06</v>
      </c>
      <c r="C346" s="50">
        <v>34.1</v>
      </c>
      <c r="D346" s="26">
        <v>2802.8</v>
      </c>
      <c r="E346" s="27" t="s">
        <v>68</v>
      </c>
      <c r="O346" s="50">
        <v>34.1</v>
      </c>
      <c r="P346" s="25">
        <v>241.06</v>
      </c>
    </row>
    <row r="347" spans="2:16" x14ac:dyDescent="0.3">
      <c r="B347" s="25">
        <v>241.23</v>
      </c>
      <c r="C347" s="50">
        <v>34.200000000000003</v>
      </c>
      <c r="D347" s="26">
        <v>2802.8</v>
      </c>
      <c r="E347" s="27" t="s">
        <v>68</v>
      </c>
      <c r="O347" s="50">
        <v>34.200000000000003</v>
      </c>
      <c r="P347" s="25">
        <v>241.23</v>
      </c>
    </row>
    <row r="348" spans="2:16" x14ac:dyDescent="0.3">
      <c r="B348" s="25">
        <v>241.4</v>
      </c>
      <c r="C348" s="50">
        <v>34.299999999999997</v>
      </c>
      <c r="D348" s="26">
        <v>2802.8</v>
      </c>
      <c r="E348" s="27" t="s">
        <v>68</v>
      </c>
      <c r="O348" s="50">
        <v>34.299999999999997</v>
      </c>
      <c r="P348" s="25">
        <v>241.4</v>
      </c>
    </row>
    <row r="349" spans="2:16" x14ac:dyDescent="0.3">
      <c r="B349" s="25">
        <v>241.57</v>
      </c>
      <c r="C349" s="50">
        <v>34.4</v>
      </c>
      <c r="D349" s="26">
        <v>2802.8</v>
      </c>
      <c r="E349" s="27" t="s">
        <v>68</v>
      </c>
      <c r="O349" s="50">
        <v>34.4</v>
      </c>
      <c r="P349" s="25">
        <v>241.57</v>
      </c>
    </row>
    <row r="350" spans="2:16" x14ac:dyDescent="0.3">
      <c r="B350" s="25">
        <v>241.73</v>
      </c>
      <c r="C350" s="50">
        <v>34.5</v>
      </c>
      <c r="D350" s="26">
        <v>2802.8</v>
      </c>
      <c r="E350" s="27" t="s">
        <v>68</v>
      </c>
      <c r="O350" s="50">
        <v>34.5</v>
      </c>
      <c r="P350" s="25">
        <v>241.73</v>
      </c>
    </row>
    <row r="351" spans="2:16" x14ac:dyDescent="0.3">
      <c r="B351" s="25">
        <v>241.9</v>
      </c>
      <c r="C351" s="50">
        <v>34.6</v>
      </c>
      <c r="D351" s="26">
        <v>2802.7</v>
      </c>
      <c r="E351" s="27" t="s">
        <v>68</v>
      </c>
      <c r="O351" s="50">
        <v>34.6</v>
      </c>
      <c r="P351" s="25">
        <v>241.9</v>
      </c>
    </row>
    <row r="352" spans="2:16" x14ac:dyDescent="0.3">
      <c r="B352" s="25">
        <v>242.06</v>
      </c>
      <c r="C352" s="50">
        <v>34.700000000000003</v>
      </c>
      <c r="D352" s="26">
        <v>2802.7</v>
      </c>
      <c r="E352" s="27" t="s">
        <v>68</v>
      </c>
      <c r="O352" s="50">
        <v>34.700000000000003</v>
      </c>
      <c r="P352" s="25">
        <v>242.06</v>
      </c>
    </row>
    <row r="353" spans="2:16" x14ac:dyDescent="0.3">
      <c r="B353" s="25">
        <v>242.23</v>
      </c>
      <c r="C353" s="50">
        <v>34.799999999999997</v>
      </c>
      <c r="D353" s="26">
        <v>2802.7</v>
      </c>
      <c r="E353" s="27" t="s">
        <v>68</v>
      </c>
      <c r="O353" s="50">
        <v>34.799999999999997</v>
      </c>
      <c r="P353" s="25">
        <v>242.23</v>
      </c>
    </row>
    <row r="354" spans="2:16" x14ac:dyDescent="0.3">
      <c r="B354" s="25">
        <v>242.39</v>
      </c>
      <c r="C354" s="50">
        <v>34.9</v>
      </c>
      <c r="D354" s="26">
        <v>2802.7</v>
      </c>
      <c r="E354" s="27" t="s">
        <v>68</v>
      </c>
      <c r="O354" s="50">
        <v>34.9</v>
      </c>
      <c r="P354" s="25">
        <v>242.39</v>
      </c>
    </row>
    <row r="355" spans="2:16" x14ac:dyDescent="0.3">
      <c r="B355" s="25">
        <v>242.56</v>
      </c>
      <c r="C355" s="50">
        <v>35</v>
      </c>
      <c r="D355" s="26">
        <v>2802.6</v>
      </c>
      <c r="E355" s="27" t="s">
        <v>68</v>
      </c>
      <c r="O355" s="50">
        <v>35</v>
      </c>
      <c r="P355" s="25">
        <v>242.56</v>
      </c>
    </row>
    <row r="356" spans="2:16" x14ac:dyDescent="0.3">
      <c r="B356" s="25">
        <v>242.72</v>
      </c>
      <c r="C356" s="50">
        <v>35.1</v>
      </c>
      <c r="D356" s="26">
        <v>2802.6</v>
      </c>
      <c r="E356" s="27" t="s">
        <v>68</v>
      </c>
      <c r="O356" s="50">
        <v>35.1</v>
      </c>
      <c r="P356" s="25">
        <v>242.72</v>
      </c>
    </row>
    <row r="357" spans="2:16" x14ac:dyDescent="0.3">
      <c r="B357" s="25">
        <v>242.89</v>
      </c>
      <c r="C357" s="50">
        <v>35.200000000000003</v>
      </c>
      <c r="D357" s="26">
        <v>2802.6</v>
      </c>
      <c r="E357" s="27" t="s">
        <v>68</v>
      </c>
      <c r="O357" s="50">
        <v>35.200000000000003</v>
      </c>
      <c r="P357" s="25">
        <v>242.89</v>
      </c>
    </row>
    <row r="358" spans="2:16" x14ac:dyDescent="0.3">
      <c r="B358" s="25">
        <v>243.05</v>
      </c>
      <c r="C358" s="50">
        <v>35.299999999999997</v>
      </c>
      <c r="D358" s="26">
        <v>2802.6</v>
      </c>
      <c r="E358" s="27" t="s">
        <v>68</v>
      </c>
      <c r="O358" s="50">
        <v>35.299999999999997</v>
      </c>
      <c r="P358" s="25">
        <v>243.05</v>
      </c>
    </row>
    <row r="359" spans="2:16" x14ac:dyDescent="0.3">
      <c r="B359" s="25">
        <v>243.21</v>
      </c>
      <c r="C359" s="50">
        <v>35.4</v>
      </c>
      <c r="D359" s="26">
        <v>2802.5</v>
      </c>
      <c r="E359" s="27" t="s">
        <v>68</v>
      </c>
      <c r="O359" s="50">
        <v>35.4</v>
      </c>
      <c r="P359" s="25">
        <v>243.21</v>
      </c>
    </row>
    <row r="360" spans="2:16" x14ac:dyDescent="0.3">
      <c r="B360" s="25">
        <v>243.37</v>
      </c>
      <c r="C360" s="50">
        <v>35.5</v>
      </c>
      <c r="D360" s="26">
        <v>2802.5</v>
      </c>
      <c r="E360" s="27" t="s">
        <v>68</v>
      </c>
      <c r="O360" s="50">
        <v>35.5</v>
      </c>
      <c r="P360" s="25">
        <v>243.37</v>
      </c>
    </row>
    <row r="361" spans="2:16" x14ac:dyDescent="0.3">
      <c r="B361" s="25">
        <v>243.54</v>
      </c>
      <c r="C361" s="50">
        <v>35.6</v>
      </c>
      <c r="D361" s="26">
        <v>2802.5</v>
      </c>
      <c r="E361" s="27" t="s">
        <v>68</v>
      </c>
      <c r="O361" s="50">
        <v>35.6</v>
      </c>
      <c r="P361" s="25">
        <v>243.54</v>
      </c>
    </row>
    <row r="362" spans="2:16" x14ac:dyDescent="0.3">
      <c r="B362" s="25">
        <v>243.7</v>
      </c>
      <c r="C362" s="50">
        <v>35.700000000000003</v>
      </c>
      <c r="D362" s="26">
        <v>2802.5</v>
      </c>
      <c r="E362" s="27" t="s">
        <v>68</v>
      </c>
      <c r="O362" s="50">
        <v>35.700000000000003</v>
      </c>
      <c r="P362" s="25">
        <v>243.7</v>
      </c>
    </row>
    <row r="363" spans="2:16" x14ac:dyDescent="0.3">
      <c r="B363" s="25">
        <v>243.86</v>
      </c>
      <c r="C363" s="50">
        <v>35.799999999999997</v>
      </c>
      <c r="D363" s="26">
        <v>2802.4</v>
      </c>
      <c r="E363" s="27" t="s">
        <v>68</v>
      </c>
      <c r="O363" s="50">
        <v>35.799999999999997</v>
      </c>
      <c r="P363" s="25">
        <v>243.86</v>
      </c>
    </row>
    <row r="364" spans="2:16" x14ac:dyDescent="0.3">
      <c r="B364" s="25">
        <v>244.02</v>
      </c>
      <c r="C364" s="50">
        <v>35.9</v>
      </c>
      <c r="D364" s="26">
        <v>2802.4</v>
      </c>
      <c r="E364" s="27" t="s">
        <v>68</v>
      </c>
      <c r="O364" s="50">
        <v>35.9</v>
      </c>
      <c r="P364" s="25">
        <v>244.02</v>
      </c>
    </row>
    <row r="365" spans="2:16" x14ac:dyDescent="0.3">
      <c r="B365" s="25">
        <v>244.18</v>
      </c>
      <c r="C365" s="50">
        <v>36</v>
      </c>
      <c r="D365" s="26">
        <v>2802.4</v>
      </c>
      <c r="E365" s="27" t="s">
        <v>68</v>
      </c>
      <c r="O365" s="50">
        <v>36</v>
      </c>
      <c r="P365" s="25">
        <v>244.18</v>
      </c>
    </row>
    <row r="366" spans="2:16" x14ac:dyDescent="0.3">
      <c r="B366" s="25">
        <v>244.34</v>
      </c>
      <c r="C366" s="50">
        <v>36.1</v>
      </c>
      <c r="D366" s="26">
        <v>2802.3</v>
      </c>
      <c r="E366" s="27" t="s">
        <v>68</v>
      </c>
      <c r="O366" s="50">
        <v>36.1</v>
      </c>
      <c r="P366" s="25">
        <v>244.34</v>
      </c>
    </row>
    <row r="367" spans="2:16" x14ac:dyDescent="0.3">
      <c r="B367" s="25">
        <v>244.5</v>
      </c>
      <c r="C367" s="50">
        <v>36.200000000000003</v>
      </c>
      <c r="D367" s="26">
        <v>2802.3</v>
      </c>
      <c r="E367" s="27" t="s">
        <v>68</v>
      </c>
      <c r="O367" s="50">
        <v>36.200000000000003</v>
      </c>
      <c r="P367" s="25">
        <v>244.5</v>
      </c>
    </row>
    <row r="368" spans="2:16" x14ac:dyDescent="0.3">
      <c r="B368" s="25">
        <v>244.66</v>
      </c>
      <c r="C368" s="50">
        <v>36.299999999999997</v>
      </c>
      <c r="D368" s="26">
        <v>2802.3</v>
      </c>
      <c r="E368" s="27" t="s">
        <v>68</v>
      </c>
      <c r="O368" s="50">
        <v>36.299999999999997</v>
      </c>
      <c r="P368" s="25">
        <v>244.66</v>
      </c>
    </row>
    <row r="369" spans="2:16" x14ac:dyDescent="0.3">
      <c r="B369" s="25">
        <v>244.82</v>
      </c>
      <c r="C369" s="50">
        <v>36.4</v>
      </c>
      <c r="D369" s="26">
        <v>2802.3</v>
      </c>
      <c r="E369" s="27" t="s">
        <v>68</v>
      </c>
      <c r="O369" s="50">
        <v>36.4</v>
      </c>
      <c r="P369" s="25">
        <v>244.82</v>
      </c>
    </row>
    <row r="370" spans="2:16" x14ac:dyDescent="0.3">
      <c r="B370" s="25">
        <v>244.98</v>
      </c>
      <c r="C370" s="50">
        <v>36.5</v>
      </c>
      <c r="D370" s="26">
        <v>2802.2</v>
      </c>
      <c r="E370" s="27" t="s">
        <v>68</v>
      </c>
      <c r="O370" s="50">
        <v>36.5</v>
      </c>
      <c r="P370" s="25">
        <v>244.98</v>
      </c>
    </row>
    <row r="371" spans="2:16" x14ac:dyDescent="0.3">
      <c r="B371" s="25">
        <v>245.14</v>
      </c>
      <c r="C371" s="50">
        <v>36.6</v>
      </c>
      <c r="D371" s="26">
        <v>2802.2</v>
      </c>
      <c r="E371" s="27" t="s">
        <v>68</v>
      </c>
      <c r="O371" s="50">
        <v>36.6</v>
      </c>
      <c r="P371" s="25">
        <v>245.14</v>
      </c>
    </row>
    <row r="372" spans="2:16" x14ac:dyDescent="0.3">
      <c r="B372" s="25">
        <v>245.3</v>
      </c>
      <c r="C372" s="50">
        <v>36.700000000000003</v>
      </c>
      <c r="D372" s="26">
        <v>2802.2</v>
      </c>
      <c r="E372" s="27" t="s">
        <v>68</v>
      </c>
      <c r="O372" s="50">
        <v>36.700000000000003</v>
      </c>
      <c r="P372" s="25">
        <v>245.3</v>
      </c>
    </row>
    <row r="373" spans="2:16" x14ac:dyDescent="0.3">
      <c r="B373" s="25">
        <v>245.46</v>
      </c>
      <c r="C373" s="50">
        <v>36.799999999999997</v>
      </c>
      <c r="D373" s="26">
        <v>2802.1</v>
      </c>
      <c r="E373" s="27" t="s">
        <v>68</v>
      </c>
      <c r="O373" s="50">
        <v>36.799999999999997</v>
      </c>
      <c r="P373" s="25">
        <v>245.46</v>
      </c>
    </row>
    <row r="374" spans="2:16" x14ac:dyDescent="0.3">
      <c r="B374" s="25">
        <v>245.61</v>
      </c>
      <c r="C374" s="50">
        <v>36.9</v>
      </c>
      <c r="D374" s="26">
        <v>2802.1</v>
      </c>
      <c r="E374" s="27" t="s">
        <v>68</v>
      </c>
      <c r="O374" s="50">
        <v>36.9</v>
      </c>
      <c r="P374" s="25">
        <v>245.61</v>
      </c>
    </row>
    <row r="375" spans="2:16" x14ac:dyDescent="0.3">
      <c r="B375" s="25">
        <v>245.77</v>
      </c>
      <c r="C375" s="50">
        <v>37</v>
      </c>
      <c r="D375" s="26">
        <v>2802.1</v>
      </c>
      <c r="E375" s="27" t="s">
        <v>68</v>
      </c>
      <c r="O375" s="50">
        <v>37</v>
      </c>
      <c r="P375" s="25">
        <v>245.77</v>
      </c>
    </row>
    <row r="376" spans="2:16" x14ac:dyDescent="0.3">
      <c r="B376" s="25">
        <v>245.93</v>
      </c>
      <c r="C376" s="50">
        <v>37.1</v>
      </c>
      <c r="D376" s="26">
        <v>2802</v>
      </c>
      <c r="E376" s="27" t="s">
        <v>68</v>
      </c>
      <c r="O376" s="50">
        <v>37.1</v>
      </c>
      <c r="P376" s="25">
        <v>245.93</v>
      </c>
    </row>
    <row r="377" spans="2:16" x14ac:dyDescent="0.3">
      <c r="B377" s="25">
        <v>246.09</v>
      </c>
      <c r="C377" s="50">
        <v>37.200000000000003</v>
      </c>
      <c r="D377" s="26">
        <v>2802</v>
      </c>
      <c r="E377" s="27" t="s">
        <v>68</v>
      </c>
      <c r="O377" s="50">
        <v>37.200000000000003</v>
      </c>
      <c r="P377" s="25">
        <v>246.09</v>
      </c>
    </row>
    <row r="378" spans="2:16" x14ac:dyDescent="0.3">
      <c r="B378" s="25">
        <v>246.24</v>
      </c>
      <c r="C378" s="50">
        <v>37.299999999999997</v>
      </c>
      <c r="D378" s="26">
        <v>2802</v>
      </c>
      <c r="E378" s="27" t="s">
        <v>68</v>
      </c>
      <c r="O378" s="50">
        <v>37.299999999999997</v>
      </c>
      <c r="P378" s="25">
        <v>246.24</v>
      </c>
    </row>
    <row r="379" spans="2:16" x14ac:dyDescent="0.3">
      <c r="B379" s="25">
        <v>246.4</v>
      </c>
      <c r="C379" s="50">
        <v>37.4</v>
      </c>
      <c r="D379" s="26">
        <v>2801.9</v>
      </c>
      <c r="E379" s="27" t="s">
        <v>68</v>
      </c>
      <c r="O379" s="50">
        <v>37.4</v>
      </c>
      <c r="P379" s="25">
        <v>246.4</v>
      </c>
    </row>
    <row r="380" spans="2:16" x14ac:dyDescent="0.3">
      <c r="B380" s="25">
        <v>246.56</v>
      </c>
      <c r="C380" s="50">
        <v>37.5</v>
      </c>
      <c r="D380" s="26">
        <v>2801.9</v>
      </c>
      <c r="E380" s="27" t="s">
        <v>68</v>
      </c>
      <c r="O380" s="50">
        <v>37.5</v>
      </c>
      <c r="P380" s="25">
        <v>246.56</v>
      </c>
    </row>
    <row r="381" spans="2:16" x14ac:dyDescent="0.3">
      <c r="B381" s="25">
        <v>246.71</v>
      </c>
      <c r="C381" s="50">
        <v>37.6</v>
      </c>
      <c r="D381" s="26">
        <v>2801.8</v>
      </c>
      <c r="E381" s="27" t="s">
        <v>68</v>
      </c>
      <c r="O381" s="50">
        <v>37.6</v>
      </c>
      <c r="P381" s="25">
        <v>246.71</v>
      </c>
    </row>
    <row r="382" spans="2:16" x14ac:dyDescent="0.3">
      <c r="B382" s="25">
        <v>246.87</v>
      </c>
      <c r="C382" s="50">
        <v>37.700000000000003</v>
      </c>
      <c r="D382" s="26">
        <v>2801.8</v>
      </c>
      <c r="E382" s="27" t="s">
        <v>68</v>
      </c>
      <c r="O382" s="50">
        <v>37.700000000000003</v>
      </c>
      <c r="P382" s="25">
        <v>246.87</v>
      </c>
    </row>
    <row r="383" spans="2:16" x14ac:dyDescent="0.3">
      <c r="B383" s="25">
        <v>247.02</v>
      </c>
      <c r="C383" s="50">
        <v>37.799999999999997</v>
      </c>
      <c r="D383" s="26">
        <v>2801.8</v>
      </c>
      <c r="E383" s="27" t="s">
        <v>68</v>
      </c>
      <c r="O383" s="50">
        <v>37.799999999999997</v>
      </c>
      <c r="P383" s="25">
        <v>247.02</v>
      </c>
    </row>
    <row r="384" spans="2:16" x14ac:dyDescent="0.3">
      <c r="B384" s="25">
        <v>247.18</v>
      </c>
      <c r="C384" s="50">
        <v>37.9</v>
      </c>
      <c r="D384" s="26">
        <v>2801.7</v>
      </c>
      <c r="E384" s="27" t="s">
        <v>68</v>
      </c>
      <c r="O384" s="50">
        <v>37.9</v>
      </c>
      <c r="P384" s="25">
        <v>247.18</v>
      </c>
    </row>
    <row r="385" spans="2:16" x14ac:dyDescent="0.3">
      <c r="B385" s="25">
        <v>247.33</v>
      </c>
      <c r="C385" s="50">
        <v>38</v>
      </c>
      <c r="D385" s="26">
        <v>2801.7</v>
      </c>
      <c r="E385" s="27" t="s">
        <v>68</v>
      </c>
      <c r="O385" s="50">
        <v>38</v>
      </c>
      <c r="P385" s="25">
        <v>247.33</v>
      </c>
    </row>
    <row r="386" spans="2:16" x14ac:dyDescent="0.3">
      <c r="B386" s="25">
        <v>247.48</v>
      </c>
      <c r="C386" s="50">
        <v>38.1</v>
      </c>
      <c r="D386" s="26">
        <v>2801.6</v>
      </c>
      <c r="E386" s="27" t="s">
        <v>68</v>
      </c>
      <c r="O386" s="50">
        <v>38.1</v>
      </c>
      <c r="P386" s="25">
        <v>247.48</v>
      </c>
    </row>
    <row r="387" spans="2:16" x14ac:dyDescent="0.3">
      <c r="B387" s="25">
        <v>247.64</v>
      </c>
      <c r="C387" s="50">
        <v>38.200000000000003</v>
      </c>
      <c r="D387" s="26">
        <v>2801.6</v>
      </c>
      <c r="E387" s="27" t="s">
        <v>68</v>
      </c>
      <c r="O387" s="50">
        <v>38.200000000000003</v>
      </c>
      <c r="P387" s="25">
        <v>247.64</v>
      </c>
    </row>
    <row r="388" spans="2:16" x14ac:dyDescent="0.3">
      <c r="B388" s="25">
        <v>247.79</v>
      </c>
      <c r="C388" s="50">
        <v>38.299999999999997</v>
      </c>
      <c r="D388" s="26">
        <v>2801.6</v>
      </c>
      <c r="E388" s="27" t="s">
        <v>68</v>
      </c>
      <c r="O388" s="50">
        <v>38.299999999999997</v>
      </c>
      <c r="P388" s="25">
        <v>247.79</v>
      </c>
    </row>
    <row r="389" spans="2:16" x14ac:dyDescent="0.3">
      <c r="B389" s="25">
        <v>247.94</v>
      </c>
      <c r="C389" s="50">
        <v>38.4</v>
      </c>
      <c r="D389" s="26">
        <v>2801.5</v>
      </c>
      <c r="E389" s="27" t="s">
        <v>68</v>
      </c>
      <c r="O389" s="50">
        <v>38.4</v>
      </c>
      <c r="P389" s="25">
        <v>247.94</v>
      </c>
    </row>
    <row r="390" spans="2:16" x14ac:dyDescent="0.3">
      <c r="B390" s="25">
        <v>248.1</v>
      </c>
      <c r="C390" s="50">
        <v>38.5</v>
      </c>
      <c r="D390" s="26">
        <v>2801.5</v>
      </c>
      <c r="E390" s="27" t="s">
        <v>68</v>
      </c>
      <c r="O390" s="50">
        <v>38.5</v>
      </c>
      <c r="P390" s="25">
        <v>248.1</v>
      </c>
    </row>
    <row r="391" spans="2:16" x14ac:dyDescent="0.3">
      <c r="B391" s="25">
        <v>248.25</v>
      </c>
      <c r="C391" s="50">
        <v>38.6</v>
      </c>
      <c r="D391" s="26">
        <v>2801.4</v>
      </c>
      <c r="E391" s="27" t="s">
        <v>68</v>
      </c>
      <c r="O391" s="50">
        <v>38.6</v>
      </c>
      <c r="P391" s="25">
        <v>248.25</v>
      </c>
    </row>
    <row r="392" spans="2:16" x14ac:dyDescent="0.3">
      <c r="B392" s="25">
        <v>248.4</v>
      </c>
      <c r="C392" s="50">
        <v>38.700000000000003</v>
      </c>
      <c r="D392" s="26">
        <v>2801.4</v>
      </c>
      <c r="E392" s="27" t="s">
        <v>68</v>
      </c>
      <c r="O392" s="50">
        <v>38.700000000000003</v>
      </c>
      <c r="P392" s="25">
        <v>248.4</v>
      </c>
    </row>
    <row r="393" spans="2:16" x14ac:dyDescent="0.3">
      <c r="B393" s="25">
        <v>248.55</v>
      </c>
      <c r="C393" s="50">
        <v>38.799999999999997</v>
      </c>
      <c r="D393" s="26">
        <v>2801.4</v>
      </c>
      <c r="E393" s="27" t="s">
        <v>68</v>
      </c>
      <c r="O393" s="50">
        <v>38.799999999999997</v>
      </c>
      <c r="P393" s="25">
        <v>248.55</v>
      </c>
    </row>
    <row r="394" spans="2:16" x14ac:dyDescent="0.3">
      <c r="B394" s="25">
        <v>248.71</v>
      </c>
      <c r="C394" s="50">
        <v>38.9</v>
      </c>
      <c r="D394" s="26">
        <v>2801.3</v>
      </c>
      <c r="E394" s="27" t="s">
        <v>68</v>
      </c>
      <c r="O394" s="50">
        <v>38.9</v>
      </c>
      <c r="P394" s="25">
        <v>248.71</v>
      </c>
    </row>
    <row r="395" spans="2:16" x14ac:dyDescent="0.3">
      <c r="B395" s="25">
        <v>248.86</v>
      </c>
      <c r="C395" s="50">
        <v>39</v>
      </c>
      <c r="D395" s="26">
        <v>2801.3</v>
      </c>
      <c r="E395" s="27" t="s">
        <v>68</v>
      </c>
      <c r="O395" s="50">
        <v>39</v>
      </c>
      <c r="P395" s="25">
        <v>248.86</v>
      </c>
    </row>
    <row r="396" spans="2:16" x14ac:dyDescent="0.3">
      <c r="B396" s="25">
        <v>249.01</v>
      </c>
      <c r="C396" s="50">
        <v>39.1</v>
      </c>
      <c r="D396" s="26">
        <v>2801.2</v>
      </c>
      <c r="E396" s="27" t="s">
        <v>68</v>
      </c>
      <c r="O396" s="50">
        <v>39.1</v>
      </c>
      <c r="P396" s="25">
        <v>249.01</v>
      </c>
    </row>
    <row r="397" spans="2:16" x14ac:dyDescent="0.3">
      <c r="B397" s="25">
        <v>249.16</v>
      </c>
      <c r="C397" s="50">
        <v>39.200000000000003</v>
      </c>
      <c r="D397" s="26">
        <v>2801.2</v>
      </c>
      <c r="E397" s="27" t="s">
        <v>68</v>
      </c>
      <c r="O397" s="50">
        <v>39.200000000000003</v>
      </c>
      <c r="P397" s="25">
        <v>249.16</v>
      </c>
    </row>
    <row r="398" spans="2:16" x14ac:dyDescent="0.3">
      <c r="B398" s="25">
        <v>249.31</v>
      </c>
      <c r="C398" s="50">
        <v>39.299999999999997</v>
      </c>
      <c r="D398" s="26">
        <v>2801.1</v>
      </c>
      <c r="E398" s="27" t="s">
        <v>68</v>
      </c>
      <c r="O398" s="50">
        <v>39.299999999999997</v>
      </c>
      <c r="P398" s="25">
        <v>249.31</v>
      </c>
    </row>
    <row r="399" spans="2:16" x14ac:dyDescent="0.3">
      <c r="B399" s="25">
        <v>249.46</v>
      </c>
      <c r="C399" s="50">
        <v>39.4</v>
      </c>
      <c r="D399" s="26">
        <v>2801.1</v>
      </c>
      <c r="E399" s="27" t="s">
        <v>68</v>
      </c>
      <c r="O399" s="50">
        <v>39.4</v>
      </c>
      <c r="P399" s="25">
        <v>249.46</v>
      </c>
    </row>
    <row r="400" spans="2:16" x14ac:dyDescent="0.3">
      <c r="B400" s="25">
        <v>249.61</v>
      </c>
      <c r="C400" s="50">
        <v>39.5</v>
      </c>
      <c r="D400" s="26">
        <v>2801.1</v>
      </c>
      <c r="E400" s="27" t="s">
        <v>68</v>
      </c>
      <c r="O400" s="50">
        <v>39.5</v>
      </c>
      <c r="P400" s="25">
        <v>249.61</v>
      </c>
    </row>
    <row r="401" spans="2:16" x14ac:dyDescent="0.3">
      <c r="B401" s="25">
        <v>249.76</v>
      </c>
      <c r="C401" s="50">
        <v>39.6</v>
      </c>
      <c r="D401" s="26">
        <v>2801</v>
      </c>
      <c r="E401" s="27" t="s">
        <v>68</v>
      </c>
      <c r="O401" s="50">
        <v>39.6</v>
      </c>
      <c r="P401" s="25">
        <v>249.76</v>
      </c>
    </row>
    <row r="402" spans="2:16" x14ac:dyDescent="0.3">
      <c r="B402" s="25">
        <v>249.91</v>
      </c>
      <c r="C402" s="50">
        <v>39.700000000000003</v>
      </c>
      <c r="D402" s="26">
        <v>2801</v>
      </c>
      <c r="E402" s="27" t="s">
        <v>68</v>
      </c>
      <c r="O402" s="50">
        <v>39.700000000000003</v>
      </c>
      <c r="P402" s="25">
        <v>249.91</v>
      </c>
    </row>
    <row r="403" spans="2:16" x14ac:dyDescent="0.3">
      <c r="B403" s="25">
        <v>250.06</v>
      </c>
      <c r="C403" s="50">
        <v>39.799999999999997</v>
      </c>
      <c r="D403" s="26">
        <v>2800.9</v>
      </c>
      <c r="E403" s="27" t="s">
        <v>68</v>
      </c>
      <c r="O403" s="50">
        <v>39.799999999999997</v>
      </c>
      <c r="P403" s="25">
        <v>250.06</v>
      </c>
    </row>
    <row r="404" spans="2:16" x14ac:dyDescent="0.3">
      <c r="B404" s="25">
        <v>250.21</v>
      </c>
      <c r="C404" s="50">
        <v>39.9</v>
      </c>
      <c r="D404" s="26">
        <v>2800.9</v>
      </c>
      <c r="E404" s="27" t="s">
        <v>68</v>
      </c>
      <c r="O404" s="50">
        <v>39.9</v>
      </c>
      <c r="P404" s="25">
        <v>250.21</v>
      </c>
    </row>
    <row r="405" spans="2:16" x14ac:dyDescent="0.3">
      <c r="B405" s="25">
        <v>250.35</v>
      </c>
      <c r="C405" s="50">
        <v>40</v>
      </c>
      <c r="D405" s="26">
        <v>2800.8</v>
      </c>
      <c r="E405" s="27" t="s">
        <v>68</v>
      </c>
      <c r="O405" s="50">
        <v>40</v>
      </c>
      <c r="P405" s="25">
        <v>250.35</v>
      </c>
    </row>
    <row r="406" spans="2:16" x14ac:dyDescent="0.3">
      <c r="B406" s="25">
        <v>250.5</v>
      </c>
      <c r="C406" s="50">
        <v>40.1</v>
      </c>
      <c r="D406" s="26">
        <v>2800.8</v>
      </c>
      <c r="E406" s="27" t="s">
        <v>68</v>
      </c>
      <c r="O406" s="50">
        <v>40.1</v>
      </c>
      <c r="P406" s="25">
        <v>250.5</v>
      </c>
    </row>
    <row r="407" spans="2:16" x14ac:dyDescent="0.3">
      <c r="B407" s="25">
        <v>250.65</v>
      </c>
      <c r="C407" s="50">
        <v>40.200000000000003</v>
      </c>
      <c r="D407" s="26">
        <v>2800.7</v>
      </c>
      <c r="E407" s="27" t="s">
        <v>68</v>
      </c>
      <c r="O407" s="50">
        <v>40.200000000000003</v>
      </c>
      <c r="P407" s="25">
        <v>250.65</v>
      </c>
    </row>
    <row r="408" spans="2:16" x14ac:dyDescent="0.3">
      <c r="B408" s="25">
        <v>250.8</v>
      </c>
      <c r="C408" s="50">
        <v>40.299999999999997</v>
      </c>
      <c r="D408" s="26">
        <v>2800.7</v>
      </c>
      <c r="E408" s="27" t="s">
        <v>68</v>
      </c>
      <c r="O408" s="50">
        <v>40.299999999999997</v>
      </c>
      <c r="P408" s="25">
        <v>250.8</v>
      </c>
    </row>
    <row r="409" spans="2:16" x14ac:dyDescent="0.3">
      <c r="B409" s="25">
        <v>250.94</v>
      </c>
      <c r="C409" s="50">
        <v>40.4</v>
      </c>
      <c r="D409" s="26">
        <v>2800.6</v>
      </c>
      <c r="E409" s="27" t="s">
        <v>68</v>
      </c>
      <c r="O409" s="50">
        <v>40.4</v>
      </c>
      <c r="P409" s="25">
        <v>250.94</v>
      </c>
    </row>
    <row r="410" spans="2:16" x14ac:dyDescent="0.3">
      <c r="B410" s="25">
        <v>251.09</v>
      </c>
      <c r="C410" s="50">
        <v>40.5</v>
      </c>
      <c r="D410" s="26">
        <v>2800.6</v>
      </c>
      <c r="E410" s="27" t="s">
        <v>68</v>
      </c>
      <c r="O410" s="50">
        <v>40.5</v>
      </c>
      <c r="P410" s="25">
        <v>251.09</v>
      </c>
    </row>
    <row r="411" spans="2:16" x14ac:dyDescent="0.3">
      <c r="B411" s="25">
        <v>251.24</v>
      </c>
      <c r="C411" s="50">
        <v>40.6</v>
      </c>
      <c r="D411" s="26">
        <v>2800.5</v>
      </c>
      <c r="E411" s="27" t="s">
        <v>68</v>
      </c>
      <c r="O411" s="50">
        <v>40.6</v>
      </c>
      <c r="P411" s="25">
        <v>251.24</v>
      </c>
    </row>
    <row r="412" spans="2:16" x14ac:dyDescent="0.3">
      <c r="B412" s="25">
        <v>251.39</v>
      </c>
      <c r="C412" s="50">
        <v>40.700000000000003</v>
      </c>
      <c r="D412" s="26">
        <v>2800.5</v>
      </c>
      <c r="E412" s="27" t="s">
        <v>68</v>
      </c>
      <c r="O412" s="50">
        <v>40.700000000000003</v>
      </c>
      <c r="P412" s="25">
        <v>251.39</v>
      </c>
    </row>
    <row r="413" spans="2:16" x14ac:dyDescent="0.3">
      <c r="B413" s="25">
        <v>251.53</v>
      </c>
      <c r="C413" s="50">
        <v>40.799999999999997</v>
      </c>
      <c r="D413" s="26">
        <v>2800.4</v>
      </c>
      <c r="E413" s="27" t="s">
        <v>68</v>
      </c>
      <c r="O413" s="50">
        <v>40.799999999999997</v>
      </c>
      <c r="P413" s="25">
        <v>251.53</v>
      </c>
    </row>
    <row r="414" spans="2:16" x14ac:dyDescent="0.3">
      <c r="B414" s="25">
        <v>251.68</v>
      </c>
      <c r="C414" s="50">
        <v>40.9</v>
      </c>
      <c r="D414" s="26">
        <v>2800.4</v>
      </c>
      <c r="E414" s="27" t="s">
        <v>68</v>
      </c>
      <c r="O414" s="50">
        <v>40.9</v>
      </c>
      <c r="P414" s="25">
        <v>251.68</v>
      </c>
    </row>
    <row r="415" spans="2:16" x14ac:dyDescent="0.3">
      <c r="B415" s="25">
        <v>251.82</v>
      </c>
      <c r="C415" s="50">
        <v>41</v>
      </c>
      <c r="D415" s="26">
        <v>2800.3</v>
      </c>
      <c r="E415" s="27" t="s">
        <v>68</v>
      </c>
      <c r="O415" s="50">
        <v>41</v>
      </c>
      <c r="P415" s="25">
        <v>251.82</v>
      </c>
    </row>
    <row r="416" spans="2:16" x14ac:dyDescent="0.3">
      <c r="B416" s="25">
        <v>251.97</v>
      </c>
      <c r="C416" s="50">
        <v>41.1</v>
      </c>
      <c r="D416" s="26">
        <v>2800.3</v>
      </c>
      <c r="E416" s="27" t="s">
        <v>68</v>
      </c>
      <c r="O416" s="50">
        <v>41.1</v>
      </c>
      <c r="P416" s="25">
        <v>251.97</v>
      </c>
    </row>
    <row r="417" spans="2:16" x14ac:dyDescent="0.3">
      <c r="B417" s="25">
        <v>252.11</v>
      </c>
      <c r="C417" s="50">
        <v>41.2</v>
      </c>
      <c r="D417" s="26">
        <v>2800.2</v>
      </c>
      <c r="E417" s="27" t="s">
        <v>68</v>
      </c>
      <c r="O417" s="50">
        <v>41.2</v>
      </c>
      <c r="P417" s="25">
        <v>252.11</v>
      </c>
    </row>
    <row r="418" spans="2:16" x14ac:dyDescent="0.3">
      <c r="B418" s="25">
        <v>252.26</v>
      </c>
      <c r="C418" s="50">
        <v>41.3</v>
      </c>
      <c r="D418" s="26">
        <v>2800.2</v>
      </c>
      <c r="E418" s="27" t="s">
        <v>68</v>
      </c>
      <c r="O418" s="50">
        <v>41.3</v>
      </c>
      <c r="P418" s="25">
        <v>252.26</v>
      </c>
    </row>
    <row r="419" spans="2:16" x14ac:dyDescent="0.3">
      <c r="B419" s="25">
        <v>252.4</v>
      </c>
      <c r="C419" s="50">
        <v>41.4</v>
      </c>
      <c r="D419" s="26">
        <v>2800.1</v>
      </c>
      <c r="E419" s="27" t="s">
        <v>68</v>
      </c>
      <c r="O419" s="50">
        <v>41.4</v>
      </c>
      <c r="P419" s="25">
        <v>252.4</v>
      </c>
    </row>
    <row r="420" spans="2:16" x14ac:dyDescent="0.3">
      <c r="B420" s="25">
        <v>252.55</v>
      </c>
      <c r="C420" s="50">
        <v>41.5</v>
      </c>
      <c r="D420" s="26">
        <v>2800.1</v>
      </c>
      <c r="E420" s="27" t="s">
        <v>68</v>
      </c>
      <c r="O420" s="50">
        <v>41.5</v>
      </c>
      <c r="P420" s="25">
        <v>252.55</v>
      </c>
    </row>
    <row r="421" spans="2:16" x14ac:dyDescent="0.3">
      <c r="B421" s="25">
        <v>252.69</v>
      </c>
      <c r="C421" s="50">
        <v>41.6</v>
      </c>
      <c r="D421" s="26">
        <v>2800</v>
      </c>
      <c r="E421" s="27" t="s">
        <v>68</v>
      </c>
      <c r="O421" s="50">
        <v>41.6</v>
      </c>
      <c r="P421" s="25">
        <v>252.69</v>
      </c>
    </row>
    <row r="422" spans="2:16" x14ac:dyDescent="0.3">
      <c r="B422" s="25">
        <v>252.83</v>
      </c>
      <c r="C422" s="50">
        <v>41.7</v>
      </c>
      <c r="D422" s="26">
        <v>2800</v>
      </c>
      <c r="E422" s="27" t="s">
        <v>68</v>
      </c>
      <c r="O422" s="50">
        <v>41.7</v>
      </c>
      <c r="P422" s="25">
        <v>252.83</v>
      </c>
    </row>
    <row r="423" spans="2:16" x14ac:dyDescent="0.3">
      <c r="B423" s="25">
        <v>252.98</v>
      </c>
      <c r="C423" s="50">
        <v>41.8</v>
      </c>
      <c r="D423" s="26">
        <v>2799.9</v>
      </c>
      <c r="E423" s="27" t="s">
        <v>68</v>
      </c>
      <c r="O423" s="50">
        <v>41.8</v>
      </c>
      <c r="P423" s="25">
        <v>252.98</v>
      </c>
    </row>
    <row r="424" spans="2:16" x14ac:dyDescent="0.3">
      <c r="B424" s="25">
        <v>253.12</v>
      </c>
      <c r="C424" s="50">
        <v>41.9</v>
      </c>
      <c r="D424" s="26">
        <v>2799.8</v>
      </c>
      <c r="E424" s="27" t="s">
        <v>68</v>
      </c>
      <c r="O424" s="50">
        <v>41.9</v>
      </c>
      <c r="P424" s="25">
        <v>253.12</v>
      </c>
    </row>
    <row r="425" spans="2:16" x14ac:dyDescent="0.3">
      <c r="B425" s="25">
        <v>253.26</v>
      </c>
      <c r="C425" s="50">
        <v>42</v>
      </c>
      <c r="D425" s="26">
        <v>2799.8</v>
      </c>
      <c r="E425" s="27" t="s">
        <v>68</v>
      </c>
      <c r="O425" s="50">
        <v>42</v>
      </c>
      <c r="P425" s="25">
        <v>253.26</v>
      </c>
    </row>
    <row r="426" spans="2:16" x14ac:dyDescent="0.3">
      <c r="B426" s="25">
        <v>253.41</v>
      </c>
      <c r="C426" s="50">
        <v>42.1</v>
      </c>
      <c r="D426" s="26">
        <v>2799.7</v>
      </c>
      <c r="E426" s="27" t="s">
        <v>68</v>
      </c>
      <c r="O426" s="50">
        <v>42.1</v>
      </c>
      <c r="P426" s="25">
        <v>253.41</v>
      </c>
    </row>
    <row r="427" spans="2:16" x14ac:dyDescent="0.3">
      <c r="B427" s="25">
        <v>253.55</v>
      </c>
      <c r="C427" s="50">
        <v>42.2</v>
      </c>
      <c r="D427" s="26">
        <v>2799.7</v>
      </c>
      <c r="E427" s="27" t="s">
        <v>68</v>
      </c>
      <c r="O427" s="50">
        <v>42.2</v>
      </c>
      <c r="P427" s="25">
        <v>253.55</v>
      </c>
    </row>
    <row r="428" spans="2:16" x14ac:dyDescent="0.3">
      <c r="B428" s="25">
        <v>253.69</v>
      </c>
      <c r="C428" s="50">
        <v>42.3</v>
      </c>
      <c r="D428" s="26">
        <v>2799.6</v>
      </c>
      <c r="E428" s="27" t="s">
        <v>68</v>
      </c>
      <c r="O428" s="50">
        <v>42.3</v>
      </c>
      <c r="P428" s="25">
        <v>253.69</v>
      </c>
    </row>
    <row r="429" spans="2:16" x14ac:dyDescent="0.3">
      <c r="B429" s="25">
        <v>253.83</v>
      </c>
      <c r="C429" s="50">
        <v>42.4</v>
      </c>
      <c r="D429" s="26">
        <v>2799.6</v>
      </c>
      <c r="E429" s="27" t="s">
        <v>68</v>
      </c>
      <c r="O429" s="50">
        <v>42.4</v>
      </c>
      <c r="P429" s="25">
        <v>253.83</v>
      </c>
    </row>
    <row r="430" spans="2:16" x14ac:dyDescent="0.3">
      <c r="B430" s="25">
        <v>253.98</v>
      </c>
      <c r="C430" s="50">
        <v>42.5</v>
      </c>
      <c r="D430" s="26">
        <v>2799.5</v>
      </c>
      <c r="E430" s="27" t="s">
        <v>68</v>
      </c>
      <c r="O430" s="50">
        <v>42.5</v>
      </c>
      <c r="P430" s="25">
        <v>253.98</v>
      </c>
    </row>
    <row r="431" spans="2:16" x14ac:dyDescent="0.3">
      <c r="B431" s="25">
        <v>254.12</v>
      </c>
      <c r="C431" s="50">
        <v>42.6</v>
      </c>
      <c r="D431" s="26">
        <v>2799.4</v>
      </c>
      <c r="E431" s="27" t="s">
        <v>68</v>
      </c>
      <c r="O431" s="50">
        <v>42.6</v>
      </c>
      <c r="P431" s="25">
        <v>254.12</v>
      </c>
    </row>
    <row r="432" spans="2:16" x14ac:dyDescent="0.3">
      <c r="B432" s="25">
        <v>254.26</v>
      </c>
      <c r="C432" s="50">
        <v>42.7</v>
      </c>
      <c r="D432" s="26">
        <v>2799.4</v>
      </c>
      <c r="E432" s="27" t="s">
        <v>68</v>
      </c>
      <c r="O432" s="50">
        <v>42.7</v>
      </c>
      <c r="P432" s="25">
        <v>254.26</v>
      </c>
    </row>
    <row r="433" spans="2:16" x14ac:dyDescent="0.3">
      <c r="B433" s="25">
        <v>254.4</v>
      </c>
      <c r="C433" s="50">
        <v>42.8</v>
      </c>
      <c r="D433" s="26">
        <v>2799.3</v>
      </c>
      <c r="E433" s="27" t="s">
        <v>68</v>
      </c>
      <c r="O433" s="50">
        <v>42.8</v>
      </c>
      <c r="P433" s="25">
        <v>254.4</v>
      </c>
    </row>
    <row r="434" spans="2:16" x14ac:dyDescent="0.3">
      <c r="B434" s="25">
        <v>254.54</v>
      </c>
      <c r="C434" s="50">
        <v>42.9</v>
      </c>
      <c r="D434" s="26">
        <v>2799.3</v>
      </c>
      <c r="E434" s="27" t="s">
        <v>68</v>
      </c>
      <c r="O434" s="50">
        <v>42.9</v>
      </c>
      <c r="P434" s="25">
        <v>254.54</v>
      </c>
    </row>
    <row r="435" spans="2:16" x14ac:dyDescent="0.3">
      <c r="B435" s="25">
        <v>254.68</v>
      </c>
      <c r="C435" s="50">
        <v>43</v>
      </c>
      <c r="D435" s="26">
        <v>2799.2</v>
      </c>
      <c r="E435" s="27" t="s">
        <v>68</v>
      </c>
      <c r="O435" s="50">
        <v>43</v>
      </c>
      <c r="P435" s="25">
        <v>254.68</v>
      </c>
    </row>
    <row r="436" spans="2:16" x14ac:dyDescent="0.3">
      <c r="B436" s="25">
        <v>254.82</v>
      </c>
      <c r="C436" s="50">
        <v>43.1</v>
      </c>
      <c r="D436" s="26">
        <v>2799.1</v>
      </c>
      <c r="E436" s="27" t="s">
        <v>68</v>
      </c>
      <c r="O436" s="50">
        <v>43.1</v>
      </c>
      <c r="P436" s="25">
        <v>254.82</v>
      </c>
    </row>
    <row r="437" spans="2:16" x14ac:dyDescent="0.3">
      <c r="B437" s="25">
        <v>254.96</v>
      </c>
      <c r="C437" s="50">
        <v>43.2</v>
      </c>
      <c r="D437" s="26">
        <v>2799.1</v>
      </c>
      <c r="E437" s="27" t="s">
        <v>68</v>
      </c>
      <c r="O437" s="50">
        <v>43.2</v>
      </c>
      <c r="P437" s="25">
        <v>254.96</v>
      </c>
    </row>
    <row r="438" spans="2:16" x14ac:dyDescent="0.3">
      <c r="B438" s="25">
        <v>255.1</v>
      </c>
      <c r="C438" s="50">
        <v>43.3</v>
      </c>
      <c r="D438" s="26">
        <v>2799</v>
      </c>
      <c r="E438" s="27" t="s">
        <v>68</v>
      </c>
      <c r="O438" s="50">
        <v>43.3</v>
      </c>
      <c r="P438" s="25">
        <v>255.1</v>
      </c>
    </row>
    <row r="439" spans="2:16" x14ac:dyDescent="0.3">
      <c r="B439" s="25">
        <v>255.24</v>
      </c>
      <c r="C439" s="50">
        <v>43.4</v>
      </c>
      <c r="D439" s="26">
        <v>2799</v>
      </c>
      <c r="E439" s="27" t="s">
        <v>68</v>
      </c>
      <c r="O439" s="50">
        <v>43.4</v>
      </c>
      <c r="P439" s="25">
        <v>255.24</v>
      </c>
    </row>
    <row r="440" spans="2:16" x14ac:dyDescent="0.3">
      <c r="B440" s="25">
        <v>255.38</v>
      </c>
      <c r="C440" s="50">
        <v>43.5</v>
      </c>
      <c r="D440" s="26">
        <v>2798.9</v>
      </c>
      <c r="E440" s="27" t="s">
        <v>68</v>
      </c>
      <c r="O440" s="50">
        <v>43.5</v>
      </c>
      <c r="P440" s="25">
        <v>255.38</v>
      </c>
    </row>
    <row r="441" spans="2:16" x14ac:dyDescent="0.3">
      <c r="B441" s="25">
        <v>255.52</v>
      </c>
      <c r="C441" s="50">
        <v>43.6</v>
      </c>
      <c r="D441" s="26">
        <v>2798.8</v>
      </c>
      <c r="E441" s="27" t="s">
        <v>68</v>
      </c>
      <c r="O441" s="50">
        <v>43.6</v>
      </c>
      <c r="P441" s="25">
        <v>255.52</v>
      </c>
    </row>
    <row r="442" spans="2:16" x14ac:dyDescent="0.3">
      <c r="B442" s="25">
        <v>255.66</v>
      </c>
      <c r="C442" s="50">
        <v>43.7</v>
      </c>
      <c r="D442" s="26">
        <v>2798.8</v>
      </c>
      <c r="E442" s="27" t="s">
        <v>68</v>
      </c>
      <c r="O442" s="50">
        <v>43.7</v>
      </c>
      <c r="P442" s="25">
        <v>255.66</v>
      </c>
    </row>
    <row r="443" spans="2:16" x14ac:dyDescent="0.3">
      <c r="B443" s="25">
        <v>255.79</v>
      </c>
      <c r="C443" s="50">
        <v>43.8</v>
      </c>
      <c r="D443" s="26">
        <v>2798.7</v>
      </c>
      <c r="E443" s="27" t="s">
        <v>68</v>
      </c>
      <c r="O443" s="50">
        <v>43.8</v>
      </c>
      <c r="P443" s="25">
        <v>255.79</v>
      </c>
    </row>
    <row r="444" spans="2:16" x14ac:dyDescent="0.3">
      <c r="B444" s="25">
        <v>255.93</v>
      </c>
      <c r="C444" s="50">
        <v>43.9</v>
      </c>
      <c r="D444" s="26">
        <v>2798.7</v>
      </c>
      <c r="E444" s="27" t="s">
        <v>68</v>
      </c>
      <c r="O444" s="50">
        <v>43.9</v>
      </c>
      <c r="P444" s="25">
        <v>255.93</v>
      </c>
    </row>
    <row r="445" spans="2:16" x14ac:dyDescent="0.3">
      <c r="B445" s="25">
        <v>256.07</v>
      </c>
      <c r="C445" s="50">
        <v>44</v>
      </c>
      <c r="D445" s="26">
        <v>2798.6</v>
      </c>
      <c r="E445" s="27" t="s">
        <v>68</v>
      </c>
      <c r="O445" s="50">
        <v>44</v>
      </c>
      <c r="P445" s="25">
        <v>256.07</v>
      </c>
    </row>
    <row r="446" spans="2:16" x14ac:dyDescent="0.3">
      <c r="B446" s="25">
        <v>256.20999999999998</v>
      </c>
      <c r="C446" s="50">
        <v>44.1</v>
      </c>
      <c r="D446" s="26">
        <v>2798.5</v>
      </c>
      <c r="E446" s="27" t="s">
        <v>68</v>
      </c>
      <c r="O446" s="50">
        <v>44.1</v>
      </c>
      <c r="P446" s="25">
        <v>256.20999999999998</v>
      </c>
    </row>
    <row r="447" spans="2:16" x14ac:dyDescent="0.3">
      <c r="B447" s="25">
        <v>256.35000000000002</v>
      </c>
      <c r="C447" s="50">
        <v>44.2</v>
      </c>
      <c r="D447" s="26">
        <v>2798.5</v>
      </c>
      <c r="E447" s="27" t="s">
        <v>68</v>
      </c>
      <c r="O447" s="50">
        <v>44.2</v>
      </c>
      <c r="P447" s="25">
        <v>256.35000000000002</v>
      </c>
    </row>
    <row r="448" spans="2:16" x14ac:dyDescent="0.3">
      <c r="B448" s="25">
        <v>256.48</v>
      </c>
      <c r="C448" s="50">
        <v>44.3</v>
      </c>
      <c r="D448" s="26">
        <v>2798.4</v>
      </c>
      <c r="E448" s="27" t="s">
        <v>68</v>
      </c>
      <c r="O448" s="50">
        <v>44.3</v>
      </c>
      <c r="P448" s="25">
        <v>256.48</v>
      </c>
    </row>
    <row r="449" spans="2:16" x14ac:dyDescent="0.3">
      <c r="B449" s="25">
        <v>256.62</v>
      </c>
      <c r="C449" s="50">
        <v>44.4</v>
      </c>
      <c r="D449" s="26">
        <v>2798.3</v>
      </c>
      <c r="E449" s="27" t="s">
        <v>68</v>
      </c>
      <c r="O449" s="50">
        <v>44.4</v>
      </c>
      <c r="P449" s="25">
        <v>256.62</v>
      </c>
    </row>
    <row r="450" spans="2:16" x14ac:dyDescent="0.3">
      <c r="B450" s="25">
        <v>256.76</v>
      </c>
      <c r="C450" s="50">
        <v>44.5</v>
      </c>
      <c r="D450" s="26">
        <v>2798.3</v>
      </c>
      <c r="E450" s="27" t="s">
        <v>68</v>
      </c>
      <c r="O450" s="50">
        <v>44.5</v>
      </c>
      <c r="P450" s="25">
        <v>256.76</v>
      </c>
    </row>
    <row r="451" spans="2:16" x14ac:dyDescent="0.3">
      <c r="B451" s="25">
        <v>256.89</v>
      </c>
      <c r="C451" s="50">
        <v>44.6</v>
      </c>
      <c r="D451" s="26">
        <v>2798.2</v>
      </c>
      <c r="E451" s="27" t="s">
        <v>68</v>
      </c>
      <c r="O451" s="50">
        <v>44.6</v>
      </c>
      <c r="P451" s="25">
        <v>256.89</v>
      </c>
    </row>
    <row r="452" spans="2:16" x14ac:dyDescent="0.3">
      <c r="B452" s="25">
        <v>257.02999999999997</v>
      </c>
      <c r="C452" s="50">
        <v>44.7</v>
      </c>
      <c r="D452" s="26">
        <v>2798.1</v>
      </c>
      <c r="E452" s="27" t="s">
        <v>68</v>
      </c>
      <c r="O452" s="50">
        <v>44.7</v>
      </c>
      <c r="P452" s="25">
        <v>257.02999999999997</v>
      </c>
    </row>
    <row r="453" spans="2:16" x14ac:dyDescent="0.3">
      <c r="B453" s="25">
        <v>257.17</v>
      </c>
      <c r="C453" s="50">
        <v>44.8</v>
      </c>
      <c r="D453" s="26">
        <v>2798.1</v>
      </c>
      <c r="E453" s="27" t="s">
        <v>68</v>
      </c>
      <c r="O453" s="50">
        <v>44.8</v>
      </c>
      <c r="P453" s="25">
        <v>257.17</v>
      </c>
    </row>
    <row r="454" spans="2:16" x14ac:dyDescent="0.3">
      <c r="B454" s="25">
        <v>257.3</v>
      </c>
      <c r="C454" s="50">
        <v>44.9</v>
      </c>
      <c r="D454" s="26">
        <v>2798</v>
      </c>
      <c r="E454" s="27" t="s">
        <v>68</v>
      </c>
      <c r="O454" s="50">
        <v>44.9</v>
      </c>
      <c r="P454" s="25">
        <v>257.3</v>
      </c>
    </row>
    <row r="455" spans="2:16" x14ac:dyDescent="0.3">
      <c r="B455" s="25">
        <v>257.44</v>
      </c>
      <c r="C455" s="50">
        <v>45</v>
      </c>
      <c r="D455" s="26">
        <v>2797.9</v>
      </c>
      <c r="E455" s="27" t="s">
        <v>68</v>
      </c>
      <c r="O455" s="50">
        <v>45</v>
      </c>
      <c r="P455" s="25">
        <v>257.44</v>
      </c>
    </row>
    <row r="456" spans="2:16" x14ac:dyDescent="0.3">
      <c r="B456" s="25">
        <v>257.57</v>
      </c>
      <c r="C456" s="50">
        <v>45.1</v>
      </c>
      <c r="D456" s="26">
        <v>2797.9</v>
      </c>
      <c r="E456" s="27" t="s">
        <v>68</v>
      </c>
      <c r="O456" s="50">
        <v>45.1</v>
      </c>
      <c r="P456" s="25">
        <v>257.57</v>
      </c>
    </row>
    <row r="457" spans="2:16" x14ac:dyDescent="0.3">
      <c r="B457" s="25">
        <v>257.70999999999998</v>
      </c>
      <c r="C457" s="50">
        <v>45.2</v>
      </c>
      <c r="D457" s="26">
        <v>2797.8</v>
      </c>
      <c r="E457" s="27" t="s">
        <v>68</v>
      </c>
      <c r="O457" s="50">
        <v>45.2</v>
      </c>
      <c r="P457" s="25">
        <v>257.70999999999998</v>
      </c>
    </row>
    <row r="458" spans="2:16" x14ac:dyDescent="0.3">
      <c r="B458" s="25">
        <v>257.83999999999997</v>
      </c>
      <c r="C458" s="50">
        <v>45.3</v>
      </c>
      <c r="D458" s="26">
        <v>2797.7</v>
      </c>
      <c r="E458" s="27" t="s">
        <v>68</v>
      </c>
      <c r="O458" s="50">
        <v>45.3</v>
      </c>
      <c r="P458" s="25">
        <v>257.83999999999997</v>
      </c>
    </row>
    <row r="459" spans="2:16" x14ac:dyDescent="0.3">
      <c r="B459" s="25">
        <v>257.98</v>
      </c>
      <c r="C459" s="50">
        <v>45.4</v>
      </c>
      <c r="D459" s="26">
        <v>2797.7</v>
      </c>
      <c r="E459" s="27" t="s">
        <v>68</v>
      </c>
      <c r="O459" s="50">
        <v>45.4</v>
      </c>
      <c r="P459" s="25">
        <v>257.98</v>
      </c>
    </row>
    <row r="460" spans="2:16" x14ac:dyDescent="0.3">
      <c r="B460" s="25">
        <v>258.11</v>
      </c>
      <c r="C460" s="50">
        <v>45.5</v>
      </c>
      <c r="D460" s="26">
        <v>2797.6</v>
      </c>
      <c r="E460" s="27" t="s">
        <v>68</v>
      </c>
      <c r="O460" s="50">
        <v>45.5</v>
      </c>
      <c r="P460" s="25">
        <v>258.11</v>
      </c>
    </row>
    <row r="461" spans="2:16" x14ac:dyDescent="0.3">
      <c r="B461" s="25">
        <v>258.25</v>
      </c>
      <c r="C461" s="50">
        <v>45.6</v>
      </c>
      <c r="D461" s="26">
        <v>2797.5</v>
      </c>
      <c r="E461" s="27" t="s">
        <v>68</v>
      </c>
      <c r="O461" s="50">
        <v>45.6</v>
      </c>
      <c r="P461" s="25">
        <v>258.25</v>
      </c>
    </row>
    <row r="462" spans="2:16" x14ac:dyDescent="0.3">
      <c r="B462" s="25">
        <v>258.38</v>
      </c>
      <c r="C462" s="50">
        <v>45.7</v>
      </c>
      <c r="D462" s="26">
        <v>2797.5</v>
      </c>
      <c r="E462" s="27" t="s">
        <v>68</v>
      </c>
      <c r="O462" s="50">
        <v>45.7</v>
      </c>
      <c r="P462" s="25">
        <v>258.38</v>
      </c>
    </row>
    <row r="463" spans="2:16" x14ac:dyDescent="0.3">
      <c r="B463" s="25">
        <v>258.51</v>
      </c>
      <c r="C463" s="50">
        <v>45.8</v>
      </c>
      <c r="D463" s="26">
        <v>2797.4</v>
      </c>
      <c r="E463" s="27" t="s">
        <v>68</v>
      </c>
      <c r="O463" s="50">
        <v>45.8</v>
      </c>
      <c r="P463" s="25">
        <v>258.51</v>
      </c>
    </row>
    <row r="464" spans="2:16" x14ac:dyDescent="0.3">
      <c r="B464" s="25">
        <v>258.64999999999998</v>
      </c>
      <c r="C464" s="50">
        <v>45.9</v>
      </c>
      <c r="D464" s="26">
        <v>2797.3</v>
      </c>
      <c r="E464" s="27" t="s">
        <v>68</v>
      </c>
      <c r="O464" s="50">
        <v>45.9</v>
      </c>
      <c r="P464" s="25">
        <v>258.64999999999998</v>
      </c>
    </row>
    <row r="465" spans="2:16" x14ac:dyDescent="0.3">
      <c r="B465" s="25">
        <v>258.77999999999997</v>
      </c>
      <c r="C465" s="50">
        <v>46</v>
      </c>
      <c r="D465" s="26">
        <v>2797.3</v>
      </c>
      <c r="E465" s="27" t="s">
        <v>68</v>
      </c>
      <c r="O465" s="50">
        <v>46</v>
      </c>
      <c r="P465" s="25">
        <v>258.77999999999997</v>
      </c>
    </row>
    <row r="466" spans="2:16" x14ac:dyDescent="0.3">
      <c r="B466" s="25">
        <v>258.91000000000003</v>
      </c>
      <c r="C466" s="50">
        <v>46.1</v>
      </c>
      <c r="D466" s="26">
        <v>2797.2</v>
      </c>
      <c r="E466" s="27" t="s">
        <v>68</v>
      </c>
      <c r="O466" s="50">
        <v>46.1</v>
      </c>
      <c r="P466" s="25">
        <v>258.91000000000003</v>
      </c>
    </row>
    <row r="467" spans="2:16" x14ac:dyDescent="0.3">
      <c r="B467" s="25">
        <v>259.05</v>
      </c>
      <c r="C467" s="50">
        <v>46.2</v>
      </c>
      <c r="D467" s="26">
        <v>2797.1</v>
      </c>
      <c r="E467" s="27" t="s">
        <v>68</v>
      </c>
      <c r="O467" s="50">
        <v>46.2</v>
      </c>
      <c r="P467" s="25">
        <v>259.05</v>
      </c>
    </row>
    <row r="468" spans="2:16" x14ac:dyDescent="0.3">
      <c r="B468" s="25">
        <v>259.18</v>
      </c>
      <c r="C468" s="50">
        <v>46.3</v>
      </c>
      <c r="D468" s="26">
        <v>2797.1</v>
      </c>
      <c r="E468" s="27" t="s">
        <v>68</v>
      </c>
      <c r="O468" s="50">
        <v>46.3</v>
      </c>
      <c r="P468" s="25">
        <v>259.18</v>
      </c>
    </row>
    <row r="469" spans="2:16" x14ac:dyDescent="0.3">
      <c r="B469" s="25">
        <v>259.31</v>
      </c>
      <c r="C469" s="50">
        <v>46.4</v>
      </c>
      <c r="D469" s="26">
        <v>2797</v>
      </c>
      <c r="E469" s="27" t="s">
        <v>68</v>
      </c>
      <c r="O469" s="50">
        <v>46.4</v>
      </c>
      <c r="P469" s="25">
        <v>259.31</v>
      </c>
    </row>
    <row r="470" spans="2:16" x14ac:dyDescent="0.3">
      <c r="B470" s="25">
        <v>259.44</v>
      </c>
      <c r="C470" s="50">
        <v>46.5</v>
      </c>
      <c r="D470" s="26">
        <v>2796.9</v>
      </c>
      <c r="E470" s="27" t="s">
        <v>68</v>
      </c>
      <c r="O470" s="50">
        <v>46.5</v>
      </c>
      <c r="P470" s="25">
        <v>259.44</v>
      </c>
    </row>
    <row r="471" spans="2:16" x14ac:dyDescent="0.3">
      <c r="B471" s="25">
        <v>259.58</v>
      </c>
      <c r="C471" s="50">
        <v>46.6</v>
      </c>
      <c r="D471" s="26">
        <v>2796.8</v>
      </c>
      <c r="E471" s="27" t="s">
        <v>68</v>
      </c>
      <c r="O471" s="50">
        <v>46.6</v>
      </c>
      <c r="P471" s="25">
        <v>259.58</v>
      </c>
    </row>
    <row r="472" spans="2:16" x14ac:dyDescent="0.3">
      <c r="B472" s="25">
        <v>259.70999999999998</v>
      </c>
      <c r="C472" s="50">
        <v>46.7</v>
      </c>
      <c r="D472" s="26">
        <v>2796.8</v>
      </c>
      <c r="E472" s="27" t="s">
        <v>68</v>
      </c>
      <c r="O472" s="50">
        <v>46.7</v>
      </c>
      <c r="P472" s="25">
        <v>259.70999999999998</v>
      </c>
    </row>
    <row r="473" spans="2:16" x14ac:dyDescent="0.3">
      <c r="B473" s="25">
        <v>259.83999999999997</v>
      </c>
      <c r="C473" s="50">
        <v>46.8</v>
      </c>
      <c r="D473" s="26">
        <v>2796.7</v>
      </c>
      <c r="E473" s="27" t="s">
        <v>68</v>
      </c>
      <c r="O473" s="50">
        <v>46.8</v>
      </c>
      <c r="P473" s="25">
        <v>259.83999999999997</v>
      </c>
    </row>
    <row r="474" spans="2:16" x14ac:dyDescent="0.3">
      <c r="B474" s="25">
        <v>259.97000000000003</v>
      </c>
      <c r="C474" s="50">
        <v>46.9</v>
      </c>
      <c r="D474" s="26">
        <v>2796.6</v>
      </c>
      <c r="E474" s="27" t="s">
        <v>68</v>
      </c>
      <c r="O474" s="50">
        <v>46.9</v>
      </c>
      <c r="P474" s="25">
        <v>259.97000000000003</v>
      </c>
    </row>
    <row r="475" spans="2:16" x14ac:dyDescent="0.3">
      <c r="B475" s="25">
        <v>260.10000000000002</v>
      </c>
      <c r="C475" s="50">
        <v>47</v>
      </c>
      <c r="D475" s="26">
        <v>2796.5</v>
      </c>
      <c r="E475" s="27" t="s">
        <v>68</v>
      </c>
      <c r="O475" s="50">
        <v>47</v>
      </c>
      <c r="P475" s="25">
        <v>260.10000000000002</v>
      </c>
    </row>
    <row r="476" spans="2:16" x14ac:dyDescent="0.3">
      <c r="B476" s="25">
        <v>260.23</v>
      </c>
      <c r="C476" s="50">
        <v>47.1</v>
      </c>
      <c r="D476" s="26">
        <v>2796.5</v>
      </c>
      <c r="E476" s="27" t="s">
        <v>68</v>
      </c>
      <c r="O476" s="50">
        <v>47.1</v>
      </c>
      <c r="P476" s="25">
        <v>260.23</v>
      </c>
    </row>
    <row r="477" spans="2:16" x14ac:dyDescent="0.3">
      <c r="B477" s="25">
        <v>260.36</v>
      </c>
      <c r="C477" s="50">
        <v>47.2</v>
      </c>
      <c r="D477" s="26">
        <v>2796.4</v>
      </c>
      <c r="E477" s="27" t="s">
        <v>68</v>
      </c>
      <c r="O477" s="50">
        <v>47.2</v>
      </c>
      <c r="P477" s="25">
        <v>260.36</v>
      </c>
    </row>
    <row r="478" spans="2:16" x14ac:dyDescent="0.3">
      <c r="B478" s="25">
        <v>260.49</v>
      </c>
      <c r="C478" s="50">
        <v>47.3</v>
      </c>
      <c r="D478" s="26">
        <v>2796.3</v>
      </c>
      <c r="E478" s="27" t="s">
        <v>68</v>
      </c>
      <c r="O478" s="50">
        <v>47.3</v>
      </c>
      <c r="P478" s="25">
        <v>260.49</v>
      </c>
    </row>
    <row r="479" spans="2:16" x14ac:dyDescent="0.3">
      <c r="B479" s="25">
        <v>260.62</v>
      </c>
      <c r="C479" s="50">
        <v>47.4</v>
      </c>
      <c r="D479" s="26">
        <v>2796.3</v>
      </c>
      <c r="E479" s="27" t="s">
        <v>68</v>
      </c>
      <c r="O479" s="50">
        <v>47.4</v>
      </c>
      <c r="P479" s="25">
        <v>260.62</v>
      </c>
    </row>
    <row r="480" spans="2:16" x14ac:dyDescent="0.3">
      <c r="B480" s="25">
        <v>260.75</v>
      </c>
      <c r="C480" s="50">
        <v>47.5</v>
      </c>
      <c r="D480" s="26">
        <v>2796.2</v>
      </c>
      <c r="E480" s="27" t="s">
        <v>68</v>
      </c>
      <c r="O480" s="50">
        <v>47.5</v>
      </c>
      <c r="P480" s="25">
        <v>260.75</v>
      </c>
    </row>
    <row r="481" spans="2:16" x14ac:dyDescent="0.3">
      <c r="B481" s="25">
        <v>260.88</v>
      </c>
      <c r="C481" s="50">
        <v>47.6</v>
      </c>
      <c r="D481" s="26">
        <v>2796.1</v>
      </c>
      <c r="E481" s="27" t="s">
        <v>68</v>
      </c>
      <c r="O481" s="50">
        <v>47.6</v>
      </c>
      <c r="P481" s="25">
        <v>260.88</v>
      </c>
    </row>
    <row r="482" spans="2:16" x14ac:dyDescent="0.3">
      <c r="B482" s="25">
        <v>261.01</v>
      </c>
      <c r="C482" s="50">
        <v>47.7</v>
      </c>
      <c r="D482" s="26">
        <v>2796</v>
      </c>
      <c r="E482" s="27" t="s">
        <v>68</v>
      </c>
      <c r="O482" s="50">
        <v>47.7</v>
      </c>
      <c r="P482" s="25">
        <v>261.01</v>
      </c>
    </row>
    <row r="483" spans="2:16" x14ac:dyDescent="0.3">
      <c r="B483" s="25">
        <v>261.14</v>
      </c>
      <c r="C483" s="50">
        <v>47.8</v>
      </c>
      <c r="D483" s="26">
        <v>2795.9</v>
      </c>
      <c r="E483" s="27" t="s">
        <v>68</v>
      </c>
      <c r="O483" s="50">
        <v>47.8</v>
      </c>
      <c r="P483" s="25">
        <v>261.14</v>
      </c>
    </row>
    <row r="484" spans="2:16" x14ac:dyDescent="0.3">
      <c r="B484" s="25">
        <v>261.27</v>
      </c>
      <c r="C484" s="50">
        <v>47.9</v>
      </c>
      <c r="D484" s="26">
        <v>2795.9</v>
      </c>
      <c r="E484" s="27" t="s">
        <v>68</v>
      </c>
      <c r="O484" s="50">
        <v>47.9</v>
      </c>
      <c r="P484" s="25">
        <v>261.27</v>
      </c>
    </row>
    <row r="485" spans="2:16" x14ac:dyDescent="0.3">
      <c r="B485" s="25">
        <v>261.39999999999998</v>
      </c>
      <c r="C485" s="50">
        <v>48</v>
      </c>
      <c r="D485" s="26">
        <v>2795.8</v>
      </c>
      <c r="E485" s="27" t="s">
        <v>68</v>
      </c>
      <c r="O485" s="50">
        <v>48</v>
      </c>
      <c r="P485" s="25">
        <v>261.39999999999998</v>
      </c>
    </row>
    <row r="486" spans="2:16" x14ac:dyDescent="0.3">
      <c r="B486" s="25">
        <v>261.52999999999997</v>
      </c>
      <c r="C486" s="50">
        <v>48.1</v>
      </c>
      <c r="D486" s="26">
        <v>2795.7</v>
      </c>
      <c r="E486" s="27" t="s">
        <v>68</v>
      </c>
      <c r="O486" s="50">
        <v>48.1</v>
      </c>
      <c r="P486" s="25">
        <v>261.52999999999997</v>
      </c>
    </row>
    <row r="487" spans="2:16" x14ac:dyDescent="0.3">
      <c r="B487" s="25">
        <v>261.66000000000003</v>
      </c>
      <c r="C487" s="50">
        <v>48.2</v>
      </c>
      <c r="D487" s="26">
        <v>2795.6</v>
      </c>
      <c r="E487" s="27" t="s">
        <v>68</v>
      </c>
      <c r="O487" s="50">
        <v>48.2</v>
      </c>
      <c r="P487" s="25">
        <v>261.66000000000003</v>
      </c>
    </row>
    <row r="488" spans="2:16" x14ac:dyDescent="0.3">
      <c r="B488" s="25">
        <v>261.79000000000002</v>
      </c>
      <c r="C488" s="50">
        <v>48.3</v>
      </c>
      <c r="D488" s="26">
        <v>2795.6</v>
      </c>
      <c r="E488" s="27" t="s">
        <v>68</v>
      </c>
      <c r="O488" s="50">
        <v>48.3</v>
      </c>
      <c r="P488" s="25">
        <v>261.79000000000002</v>
      </c>
    </row>
    <row r="489" spans="2:16" x14ac:dyDescent="0.3">
      <c r="B489" s="25">
        <v>261.92</v>
      </c>
      <c r="C489" s="50">
        <v>48.4</v>
      </c>
      <c r="D489" s="26">
        <v>2795.5</v>
      </c>
      <c r="E489" s="27" t="s">
        <v>68</v>
      </c>
      <c r="O489" s="50">
        <v>48.4</v>
      </c>
      <c r="P489" s="25">
        <v>261.92</v>
      </c>
    </row>
    <row r="490" spans="2:16" x14ac:dyDescent="0.3">
      <c r="B490" s="25">
        <v>262.04000000000002</v>
      </c>
      <c r="C490" s="50">
        <v>48.5</v>
      </c>
      <c r="D490" s="26">
        <v>2795.4</v>
      </c>
      <c r="E490" s="27" t="s">
        <v>68</v>
      </c>
      <c r="O490" s="50">
        <v>48.5</v>
      </c>
      <c r="P490" s="25">
        <v>262.04000000000002</v>
      </c>
    </row>
    <row r="491" spans="2:16" x14ac:dyDescent="0.3">
      <c r="B491" s="25">
        <v>262.17</v>
      </c>
      <c r="C491" s="50">
        <v>48.6</v>
      </c>
      <c r="D491" s="26">
        <v>2795.3</v>
      </c>
      <c r="E491" s="27" t="s">
        <v>68</v>
      </c>
      <c r="O491" s="50">
        <v>48.6</v>
      </c>
      <c r="P491" s="25">
        <v>262.17</v>
      </c>
    </row>
    <row r="492" spans="2:16" x14ac:dyDescent="0.3">
      <c r="B492" s="25">
        <v>262.3</v>
      </c>
      <c r="C492" s="50">
        <v>48.7</v>
      </c>
      <c r="D492" s="26">
        <v>2795.3</v>
      </c>
      <c r="E492" s="27" t="s">
        <v>68</v>
      </c>
      <c r="O492" s="50">
        <v>48.7</v>
      </c>
      <c r="P492" s="25">
        <v>262.3</v>
      </c>
    </row>
    <row r="493" spans="2:16" x14ac:dyDescent="0.3">
      <c r="B493" s="25">
        <v>262.43</v>
      </c>
      <c r="C493" s="50">
        <v>48.8</v>
      </c>
      <c r="D493" s="26">
        <v>2795.2</v>
      </c>
      <c r="E493" s="27" t="s">
        <v>68</v>
      </c>
      <c r="O493" s="50">
        <v>48.8</v>
      </c>
      <c r="P493" s="25">
        <v>262.43</v>
      </c>
    </row>
    <row r="494" spans="2:16" x14ac:dyDescent="0.3">
      <c r="B494" s="25">
        <v>262.55</v>
      </c>
      <c r="C494" s="50">
        <v>48.9</v>
      </c>
      <c r="D494" s="26">
        <v>2795.1</v>
      </c>
      <c r="E494" s="27" t="s">
        <v>68</v>
      </c>
      <c r="O494" s="50">
        <v>48.9</v>
      </c>
      <c r="P494" s="25">
        <v>262.55</v>
      </c>
    </row>
    <row r="495" spans="2:16" x14ac:dyDescent="0.3">
      <c r="B495" s="25">
        <v>262.68</v>
      </c>
      <c r="C495" s="50">
        <v>49</v>
      </c>
      <c r="D495" s="26">
        <v>2795</v>
      </c>
      <c r="E495" s="27" t="s">
        <v>68</v>
      </c>
      <c r="O495" s="50">
        <v>49</v>
      </c>
      <c r="P495" s="25">
        <v>262.68</v>
      </c>
    </row>
    <row r="496" spans="2:16" x14ac:dyDescent="0.3">
      <c r="B496" s="25">
        <v>262.81</v>
      </c>
      <c r="C496" s="50">
        <v>49.1</v>
      </c>
      <c r="D496" s="26">
        <v>2794.9</v>
      </c>
      <c r="E496" s="27" t="s">
        <v>68</v>
      </c>
      <c r="O496" s="50">
        <v>49.1</v>
      </c>
      <c r="P496" s="25">
        <v>262.81</v>
      </c>
    </row>
    <row r="497" spans="2:16" x14ac:dyDescent="0.3">
      <c r="B497" s="25">
        <v>262.93</v>
      </c>
      <c r="C497" s="50">
        <v>49.2</v>
      </c>
      <c r="D497" s="26">
        <v>2794.9</v>
      </c>
      <c r="E497" s="27" t="s">
        <v>68</v>
      </c>
      <c r="O497" s="50">
        <v>49.2</v>
      </c>
      <c r="P497" s="25">
        <v>262.93</v>
      </c>
    </row>
    <row r="498" spans="2:16" x14ac:dyDescent="0.3">
      <c r="B498" s="25">
        <v>263.06</v>
      </c>
      <c r="C498" s="50">
        <v>49.3</v>
      </c>
      <c r="D498" s="26">
        <v>2794.8</v>
      </c>
      <c r="E498" s="27" t="s">
        <v>68</v>
      </c>
      <c r="O498" s="50">
        <v>49.3</v>
      </c>
      <c r="P498" s="25">
        <v>263.06</v>
      </c>
    </row>
    <row r="499" spans="2:16" x14ac:dyDescent="0.3">
      <c r="B499" s="25">
        <v>263.19</v>
      </c>
      <c r="C499" s="50">
        <v>49.4</v>
      </c>
      <c r="D499" s="26">
        <v>2794.7</v>
      </c>
      <c r="E499" s="27" t="s">
        <v>68</v>
      </c>
      <c r="O499" s="50">
        <v>49.4</v>
      </c>
      <c r="P499" s="25">
        <v>263.19</v>
      </c>
    </row>
    <row r="500" spans="2:16" x14ac:dyDescent="0.3">
      <c r="B500" s="25">
        <v>263.31</v>
      </c>
      <c r="C500" s="50">
        <v>49.5</v>
      </c>
      <c r="D500" s="26">
        <v>2794.6</v>
      </c>
      <c r="E500" s="27" t="s">
        <v>68</v>
      </c>
      <c r="O500" s="50">
        <v>49.5</v>
      </c>
      <c r="P500" s="25">
        <v>263.31</v>
      </c>
    </row>
    <row r="501" spans="2:16" x14ac:dyDescent="0.3">
      <c r="B501" s="25">
        <v>263.44</v>
      </c>
      <c r="C501" s="50">
        <v>49.6</v>
      </c>
      <c r="D501" s="26">
        <v>2794.5</v>
      </c>
      <c r="E501" s="27" t="s">
        <v>68</v>
      </c>
      <c r="O501" s="50">
        <v>49.6</v>
      </c>
      <c r="P501" s="25">
        <v>263.44</v>
      </c>
    </row>
    <row r="502" spans="2:16" x14ac:dyDescent="0.3">
      <c r="B502" s="25">
        <v>263.56</v>
      </c>
      <c r="C502" s="50">
        <v>49.7</v>
      </c>
      <c r="D502" s="26">
        <v>2794.5</v>
      </c>
      <c r="E502" s="27" t="s">
        <v>68</v>
      </c>
      <c r="O502" s="50">
        <v>49.7</v>
      </c>
      <c r="P502" s="25">
        <v>263.56</v>
      </c>
    </row>
    <row r="503" spans="2:16" x14ac:dyDescent="0.3">
      <c r="B503" s="25">
        <v>263.69</v>
      </c>
      <c r="C503" s="50">
        <v>49.8</v>
      </c>
      <c r="D503" s="26">
        <v>2794.4</v>
      </c>
      <c r="E503" s="27" t="s">
        <v>68</v>
      </c>
      <c r="O503" s="50">
        <v>49.8</v>
      </c>
      <c r="P503" s="25">
        <v>263.69</v>
      </c>
    </row>
    <row r="504" spans="2:16" x14ac:dyDescent="0.3">
      <c r="B504" s="25">
        <v>263.82</v>
      </c>
      <c r="C504" s="50">
        <v>49.9</v>
      </c>
      <c r="D504" s="26">
        <v>2794.3</v>
      </c>
      <c r="E504" s="27" t="s">
        <v>68</v>
      </c>
      <c r="O504" s="50">
        <v>49.9</v>
      </c>
      <c r="P504" s="25">
        <v>263.82</v>
      </c>
    </row>
    <row r="505" spans="2:16" x14ac:dyDescent="0.3">
      <c r="B505" s="25">
        <v>263.94</v>
      </c>
      <c r="C505" s="50">
        <v>50</v>
      </c>
      <c r="D505" s="26">
        <v>2794.2</v>
      </c>
      <c r="E505" s="27" t="s">
        <v>68</v>
      </c>
      <c r="O505" s="50">
        <v>50</v>
      </c>
      <c r="P505" s="25">
        <v>263.94</v>
      </c>
    </row>
    <row r="506" spans="2:16" x14ac:dyDescent="0.3">
      <c r="B506" s="25">
        <v>264.07</v>
      </c>
      <c r="C506" s="50">
        <v>50.1</v>
      </c>
      <c r="D506" s="26">
        <v>2794.1</v>
      </c>
      <c r="E506" s="27" t="s">
        <v>68</v>
      </c>
      <c r="O506" s="50">
        <v>50.1</v>
      </c>
      <c r="P506" s="25">
        <v>264.07</v>
      </c>
    </row>
    <row r="507" spans="2:16" x14ac:dyDescent="0.3">
      <c r="B507" s="25">
        <v>264.19</v>
      </c>
      <c r="C507" s="50">
        <v>50.2</v>
      </c>
      <c r="D507" s="26">
        <v>2794</v>
      </c>
      <c r="E507" s="27" t="s">
        <v>68</v>
      </c>
      <c r="O507" s="50">
        <v>50.2</v>
      </c>
      <c r="P507" s="25">
        <v>264.19</v>
      </c>
    </row>
    <row r="508" spans="2:16" x14ac:dyDescent="0.3">
      <c r="B508" s="25">
        <v>264.31</v>
      </c>
      <c r="C508" s="50">
        <v>50.3</v>
      </c>
      <c r="D508" s="26">
        <v>2794</v>
      </c>
      <c r="E508" s="27" t="s">
        <v>68</v>
      </c>
      <c r="O508" s="50">
        <v>50.3</v>
      </c>
      <c r="P508" s="25">
        <v>264.31</v>
      </c>
    </row>
    <row r="509" spans="2:16" x14ac:dyDescent="0.3">
      <c r="B509" s="25">
        <v>264.44</v>
      </c>
      <c r="C509" s="50">
        <v>50.4</v>
      </c>
      <c r="D509" s="26">
        <v>2793.9</v>
      </c>
      <c r="E509" s="27" t="s">
        <v>68</v>
      </c>
      <c r="O509" s="50">
        <v>50.4</v>
      </c>
      <c r="P509" s="25">
        <v>264.44</v>
      </c>
    </row>
    <row r="510" spans="2:16" x14ac:dyDescent="0.3">
      <c r="B510" s="25">
        <v>264.56</v>
      </c>
      <c r="C510" s="50">
        <v>50.5</v>
      </c>
      <c r="D510" s="26">
        <v>2793.8</v>
      </c>
      <c r="E510" s="27" t="s">
        <v>68</v>
      </c>
      <c r="O510" s="50">
        <v>50.5</v>
      </c>
      <c r="P510" s="25">
        <v>264.56</v>
      </c>
    </row>
    <row r="511" spans="2:16" x14ac:dyDescent="0.3">
      <c r="B511" s="25">
        <v>264.69</v>
      </c>
      <c r="C511" s="50">
        <v>50.6</v>
      </c>
      <c r="D511" s="26">
        <v>2793.7</v>
      </c>
      <c r="E511" s="27" t="s">
        <v>68</v>
      </c>
      <c r="O511" s="50">
        <v>50.6</v>
      </c>
      <c r="P511" s="25">
        <v>264.69</v>
      </c>
    </row>
    <row r="512" spans="2:16" x14ac:dyDescent="0.3">
      <c r="B512" s="25">
        <v>264.81</v>
      </c>
      <c r="C512" s="50">
        <v>50.7</v>
      </c>
      <c r="D512" s="26">
        <v>2793.6</v>
      </c>
      <c r="E512" s="27" t="s">
        <v>68</v>
      </c>
      <c r="O512" s="50">
        <v>50.7</v>
      </c>
      <c r="P512" s="25">
        <v>264.81</v>
      </c>
    </row>
    <row r="513" spans="2:16" x14ac:dyDescent="0.3">
      <c r="B513" s="25">
        <v>264.93</v>
      </c>
      <c r="C513" s="50">
        <v>50.8</v>
      </c>
      <c r="D513" s="26">
        <v>2793.5</v>
      </c>
      <c r="E513" s="27" t="s">
        <v>68</v>
      </c>
      <c r="O513" s="50">
        <v>50.8</v>
      </c>
      <c r="P513" s="25">
        <v>264.93</v>
      </c>
    </row>
    <row r="514" spans="2:16" x14ac:dyDescent="0.3">
      <c r="B514" s="25">
        <v>265.06</v>
      </c>
      <c r="C514" s="50">
        <v>50.9</v>
      </c>
      <c r="D514" s="26">
        <v>2793.4</v>
      </c>
      <c r="E514" s="27" t="s">
        <v>68</v>
      </c>
      <c r="O514" s="50">
        <v>50.9</v>
      </c>
      <c r="P514" s="25">
        <v>265.06</v>
      </c>
    </row>
    <row r="515" spans="2:16" x14ac:dyDescent="0.3">
      <c r="B515" s="25">
        <v>265.18</v>
      </c>
      <c r="C515" s="50">
        <v>51</v>
      </c>
      <c r="D515" s="26">
        <v>2793.4</v>
      </c>
      <c r="E515" s="27" t="s">
        <v>68</v>
      </c>
      <c r="O515" s="50">
        <v>51</v>
      </c>
      <c r="P515" s="25">
        <v>265.18</v>
      </c>
    </row>
    <row r="516" spans="2:16" x14ac:dyDescent="0.3">
      <c r="B516" s="25">
        <v>265.3</v>
      </c>
      <c r="C516" s="50">
        <v>51.1</v>
      </c>
      <c r="D516" s="26">
        <v>2793.3</v>
      </c>
      <c r="E516" s="27" t="s">
        <v>68</v>
      </c>
      <c r="O516" s="50">
        <v>51.1</v>
      </c>
      <c r="P516" s="25">
        <v>265.3</v>
      </c>
    </row>
    <row r="517" spans="2:16" x14ac:dyDescent="0.3">
      <c r="B517" s="25">
        <v>265.43</v>
      </c>
      <c r="C517" s="50">
        <v>51.2</v>
      </c>
      <c r="D517" s="26">
        <v>2793.2</v>
      </c>
      <c r="E517" s="27" t="s">
        <v>68</v>
      </c>
      <c r="O517" s="50">
        <v>51.2</v>
      </c>
      <c r="P517" s="25">
        <v>265.43</v>
      </c>
    </row>
    <row r="518" spans="2:16" x14ac:dyDescent="0.3">
      <c r="B518" s="25">
        <v>265.55</v>
      </c>
      <c r="C518" s="50">
        <v>51.3</v>
      </c>
      <c r="D518" s="26">
        <v>2793.1</v>
      </c>
      <c r="E518" s="27" t="s">
        <v>68</v>
      </c>
      <c r="O518" s="50">
        <v>51.3</v>
      </c>
      <c r="P518" s="25">
        <v>265.55</v>
      </c>
    </row>
    <row r="519" spans="2:16" x14ac:dyDescent="0.3">
      <c r="B519" s="25">
        <v>265.67</v>
      </c>
      <c r="C519" s="50">
        <v>51.4</v>
      </c>
      <c r="D519" s="26">
        <v>2793</v>
      </c>
      <c r="E519" s="27" t="s">
        <v>68</v>
      </c>
      <c r="O519" s="50">
        <v>51.4</v>
      </c>
      <c r="P519" s="25">
        <v>265.67</v>
      </c>
    </row>
    <row r="520" spans="2:16" x14ac:dyDescent="0.3">
      <c r="B520" s="25">
        <v>265.79000000000002</v>
      </c>
      <c r="C520" s="50">
        <v>51.5</v>
      </c>
      <c r="D520" s="26">
        <v>2792.9</v>
      </c>
      <c r="E520" s="27" t="s">
        <v>68</v>
      </c>
      <c r="O520" s="50">
        <v>51.5</v>
      </c>
      <c r="P520" s="25">
        <v>265.79000000000002</v>
      </c>
    </row>
    <row r="521" spans="2:16" x14ac:dyDescent="0.3">
      <c r="B521" s="25">
        <v>265.92</v>
      </c>
      <c r="C521" s="50">
        <v>51.6</v>
      </c>
      <c r="D521" s="26">
        <v>2792.8</v>
      </c>
      <c r="E521" s="27" t="s">
        <v>68</v>
      </c>
      <c r="O521" s="50">
        <v>51.6</v>
      </c>
      <c r="P521" s="25">
        <v>265.92</v>
      </c>
    </row>
    <row r="522" spans="2:16" x14ac:dyDescent="0.3">
      <c r="B522" s="25">
        <v>266.04000000000002</v>
      </c>
      <c r="C522" s="50">
        <v>51.7</v>
      </c>
      <c r="D522" s="26">
        <v>2792.8</v>
      </c>
      <c r="E522" s="27" t="s">
        <v>68</v>
      </c>
      <c r="O522" s="50">
        <v>51.7</v>
      </c>
      <c r="P522" s="25">
        <v>266.04000000000002</v>
      </c>
    </row>
    <row r="523" spans="2:16" x14ac:dyDescent="0.3">
      <c r="B523" s="25">
        <v>266.16000000000003</v>
      </c>
      <c r="C523" s="50">
        <v>51.8</v>
      </c>
      <c r="D523" s="26">
        <v>2792.7</v>
      </c>
      <c r="E523" s="27" t="s">
        <v>68</v>
      </c>
      <c r="O523" s="50">
        <v>51.8</v>
      </c>
      <c r="P523" s="25">
        <v>266.16000000000003</v>
      </c>
    </row>
    <row r="524" spans="2:16" x14ac:dyDescent="0.3">
      <c r="B524" s="25">
        <v>266.27999999999997</v>
      </c>
      <c r="C524" s="50">
        <v>51.9</v>
      </c>
      <c r="D524" s="26">
        <v>2792.6</v>
      </c>
      <c r="E524" s="27" t="s">
        <v>68</v>
      </c>
      <c r="O524" s="50">
        <v>51.9</v>
      </c>
      <c r="P524" s="25">
        <v>266.27999999999997</v>
      </c>
    </row>
    <row r="525" spans="2:16" x14ac:dyDescent="0.3">
      <c r="B525" s="25">
        <v>266.39999999999998</v>
      </c>
      <c r="C525" s="50">
        <v>52</v>
      </c>
      <c r="D525" s="26">
        <v>2792.5</v>
      </c>
      <c r="E525" s="27" t="s">
        <v>68</v>
      </c>
      <c r="O525" s="50">
        <v>52</v>
      </c>
      <c r="P525" s="25">
        <v>266.39999999999998</v>
      </c>
    </row>
    <row r="526" spans="2:16" x14ac:dyDescent="0.3">
      <c r="B526" s="25">
        <v>266.52</v>
      </c>
      <c r="C526" s="50">
        <v>52.1</v>
      </c>
      <c r="D526" s="26">
        <v>2792.4</v>
      </c>
      <c r="E526" s="27" t="s">
        <v>68</v>
      </c>
      <c r="O526" s="50">
        <v>52.1</v>
      </c>
      <c r="P526" s="25">
        <v>266.52</v>
      </c>
    </row>
    <row r="527" spans="2:16" x14ac:dyDescent="0.3">
      <c r="B527" s="25">
        <v>266.64999999999998</v>
      </c>
      <c r="C527" s="50">
        <v>52.2</v>
      </c>
      <c r="D527" s="26">
        <v>2792.3</v>
      </c>
      <c r="E527" s="27" t="s">
        <v>68</v>
      </c>
      <c r="O527" s="50">
        <v>52.2</v>
      </c>
      <c r="P527" s="25">
        <v>266.64999999999998</v>
      </c>
    </row>
    <row r="528" spans="2:16" x14ac:dyDescent="0.3">
      <c r="B528" s="25">
        <v>266.77</v>
      </c>
      <c r="C528" s="50">
        <v>52.3</v>
      </c>
      <c r="D528" s="26">
        <v>2792.2</v>
      </c>
      <c r="E528" s="27" t="s">
        <v>68</v>
      </c>
      <c r="O528" s="50">
        <v>52.3</v>
      </c>
      <c r="P528" s="25">
        <v>266.77</v>
      </c>
    </row>
    <row r="529" spans="2:16" x14ac:dyDescent="0.3">
      <c r="B529" s="25">
        <v>266.89</v>
      </c>
      <c r="C529" s="50">
        <v>52.4</v>
      </c>
      <c r="D529" s="26">
        <v>2792.1</v>
      </c>
      <c r="E529" s="27" t="s">
        <v>68</v>
      </c>
      <c r="O529" s="50">
        <v>52.4</v>
      </c>
      <c r="P529" s="25">
        <v>266.89</v>
      </c>
    </row>
    <row r="530" spans="2:16" x14ac:dyDescent="0.3">
      <c r="B530" s="25">
        <v>267.01</v>
      </c>
      <c r="C530" s="50">
        <v>52.5</v>
      </c>
      <c r="D530" s="26">
        <v>2792</v>
      </c>
      <c r="E530" s="27" t="s">
        <v>68</v>
      </c>
      <c r="O530" s="50">
        <v>52.5</v>
      </c>
      <c r="P530" s="25">
        <v>267.01</v>
      </c>
    </row>
    <row r="531" spans="2:16" x14ac:dyDescent="0.3">
      <c r="B531" s="25">
        <v>267.13</v>
      </c>
      <c r="C531" s="50">
        <v>52.6</v>
      </c>
      <c r="D531" s="26">
        <v>2792</v>
      </c>
      <c r="E531" s="27" t="s">
        <v>68</v>
      </c>
      <c r="O531" s="50">
        <v>52.6</v>
      </c>
      <c r="P531" s="25">
        <v>267.13</v>
      </c>
    </row>
    <row r="532" spans="2:16" x14ac:dyDescent="0.3">
      <c r="B532" s="25">
        <v>267.25</v>
      </c>
      <c r="C532" s="50">
        <v>52.7</v>
      </c>
      <c r="D532" s="26">
        <v>2791.9</v>
      </c>
      <c r="E532" s="27" t="s">
        <v>68</v>
      </c>
      <c r="O532" s="50">
        <v>52.7</v>
      </c>
      <c r="P532" s="25">
        <v>267.25</v>
      </c>
    </row>
    <row r="533" spans="2:16" x14ac:dyDescent="0.3">
      <c r="B533" s="25">
        <v>267.37</v>
      </c>
      <c r="C533" s="50">
        <v>52.8</v>
      </c>
      <c r="D533" s="26">
        <v>2791.8</v>
      </c>
      <c r="E533" s="27" t="s">
        <v>68</v>
      </c>
      <c r="O533" s="50">
        <v>52.8</v>
      </c>
      <c r="P533" s="25">
        <v>267.37</v>
      </c>
    </row>
    <row r="534" spans="2:16" x14ac:dyDescent="0.3">
      <c r="B534" s="25">
        <v>267.49</v>
      </c>
      <c r="C534" s="50">
        <v>52.9</v>
      </c>
      <c r="D534" s="26">
        <v>2791.7</v>
      </c>
      <c r="E534" s="27" t="s">
        <v>68</v>
      </c>
      <c r="O534" s="50">
        <v>52.9</v>
      </c>
      <c r="P534" s="25">
        <v>267.49</v>
      </c>
    </row>
    <row r="535" spans="2:16" x14ac:dyDescent="0.3">
      <c r="B535" s="25">
        <v>267.61</v>
      </c>
      <c r="C535" s="50">
        <v>53</v>
      </c>
      <c r="D535" s="26">
        <v>2791.6</v>
      </c>
      <c r="E535" s="27" t="s">
        <v>68</v>
      </c>
      <c r="O535" s="50">
        <v>53</v>
      </c>
      <c r="P535" s="25">
        <v>267.61</v>
      </c>
    </row>
    <row r="536" spans="2:16" x14ac:dyDescent="0.3">
      <c r="B536" s="25">
        <v>267.73</v>
      </c>
      <c r="C536" s="50">
        <v>53.1</v>
      </c>
      <c r="D536" s="26">
        <v>2791.5</v>
      </c>
      <c r="E536" s="27" t="s">
        <v>68</v>
      </c>
      <c r="O536" s="50">
        <v>53.1</v>
      </c>
      <c r="P536" s="25">
        <v>267.73</v>
      </c>
    </row>
    <row r="537" spans="2:16" x14ac:dyDescent="0.3">
      <c r="B537" s="25">
        <v>267.85000000000002</v>
      </c>
      <c r="C537" s="50">
        <v>53.2</v>
      </c>
      <c r="D537" s="26">
        <v>2791.4</v>
      </c>
      <c r="E537" s="27" t="s">
        <v>68</v>
      </c>
      <c r="O537" s="50">
        <v>53.2</v>
      </c>
      <c r="P537" s="25">
        <v>267.85000000000002</v>
      </c>
    </row>
    <row r="538" spans="2:16" x14ac:dyDescent="0.3">
      <c r="B538" s="25">
        <v>267.97000000000003</v>
      </c>
      <c r="C538" s="50">
        <v>53.3</v>
      </c>
      <c r="D538" s="26">
        <v>2791.3</v>
      </c>
      <c r="E538" s="27" t="s">
        <v>68</v>
      </c>
      <c r="O538" s="50">
        <v>53.3</v>
      </c>
      <c r="P538" s="25">
        <v>267.97000000000003</v>
      </c>
    </row>
    <row r="539" spans="2:16" x14ac:dyDescent="0.3">
      <c r="B539" s="25">
        <v>268.08</v>
      </c>
      <c r="C539" s="50">
        <v>53.4</v>
      </c>
      <c r="D539" s="26">
        <v>2791.2</v>
      </c>
      <c r="E539" s="27" t="s">
        <v>68</v>
      </c>
      <c r="O539" s="50">
        <v>53.4</v>
      </c>
      <c r="P539" s="25">
        <v>268.08</v>
      </c>
    </row>
    <row r="540" spans="2:16" x14ac:dyDescent="0.3">
      <c r="B540" s="25">
        <v>268.2</v>
      </c>
      <c r="C540" s="50">
        <v>53.5</v>
      </c>
      <c r="D540" s="26">
        <v>2791.1</v>
      </c>
      <c r="E540" s="27" t="s">
        <v>68</v>
      </c>
      <c r="O540" s="50">
        <v>53.5</v>
      </c>
      <c r="P540" s="25">
        <v>268.2</v>
      </c>
    </row>
    <row r="541" spans="2:16" x14ac:dyDescent="0.3">
      <c r="B541" s="25">
        <v>268.32</v>
      </c>
      <c r="C541" s="50">
        <v>53.6</v>
      </c>
      <c r="D541" s="26">
        <v>2791</v>
      </c>
      <c r="E541" s="27" t="s">
        <v>68</v>
      </c>
      <c r="O541" s="50">
        <v>53.6</v>
      </c>
      <c r="P541" s="25">
        <v>268.32</v>
      </c>
    </row>
    <row r="542" spans="2:16" x14ac:dyDescent="0.3">
      <c r="B542" s="25">
        <v>268.44</v>
      </c>
      <c r="C542" s="50">
        <v>53.7</v>
      </c>
      <c r="D542" s="26">
        <v>2791</v>
      </c>
      <c r="E542" s="27" t="s">
        <v>68</v>
      </c>
      <c r="O542" s="50">
        <v>53.7</v>
      </c>
      <c r="P542" s="25">
        <v>268.44</v>
      </c>
    </row>
    <row r="543" spans="2:16" x14ac:dyDescent="0.3">
      <c r="B543" s="25">
        <v>268.56</v>
      </c>
      <c r="C543" s="50">
        <v>53.8</v>
      </c>
      <c r="D543" s="26">
        <v>2790.9</v>
      </c>
      <c r="E543" s="27" t="s">
        <v>68</v>
      </c>
      <c r="O543" s="50">
        <v>53.8</v>
      </c>
      <c r="P543" s="25">
        <v>268.56</v>
      </c>
    </row>
    <row r="544" spans="2:16" x14ac:dyDescent="0.3">
      <c r="B544" s="25">
        <v>268.68</v>
      </c>
      <c r="C544" s="50">
        <v>53.9</v>
      </c>
      <c r="D544" s="26">
        <v>2790.8</v>
      </c>
      <c r="E544" s="27" t="s">
        <v>68</v>
      </c>
      <c r="O544" s="50">
        <v>53.9</v>
      </c>
      <c r="P544" s="25">
        <v>268.68</v>
      </c>
    </row>
    <row r="545" spans="2:16" x14ac:dyDescent="0.3">
      <c r="B545" s="25">
        <v>268.79000000000002</v>
      </c>
      <c r="C545" s="50">
        <v>54</v>
      </c>
      <c r="D545" s="26">
        <v>2790.7</v>
      </c>
      <c r="E545" s="27" t="s">
        <v>68</v>
      </c>
      <c r="O545" s="50">
        <v>54</v>
      </c>
      <c r="P545" s="25">
        <v>268.79000000000002</v>
      </c>
    </row>
    <row r="546" spans="2:16" x14ac:dyDescent="0.3">
      <c r="B546" s="25">
        <v>268.91000000000003</v>
      </c>
      <c r="C546" s="50">
        <v>54.1</v>
      </c>
      <c r="D546" s="26">
        <v>2790.6</v>
      </c>
      <c r="E546" s="27" t="s">
        <v>68</v>
      </c>
      <c r="O546" s="50">
        <v>54.1</v>
      </c>
      <c r="P546" s="25">
        <v>268.91000000000003</v>
      </c>
    </row>
    <row r="547" spans="2:16" x14ac:dyDescent="0.3">
      <c r="B547" s="25">
        <v>269.02999999999997</v>
      </c>
      <c r="C547" s="50">
        <v>54.2</v>
      </c>
      <c r="D547" s="26">
        <v>2790.5</v>
      </c>
      <c r="E547" s="27" t="s">
        <v>68</v>
      </c>
      <c r="O547" s="50">
        <v>54.2</v>
      </c>
      <c r="P547" s="25">
        <v>269.02999999999997</v>
      </c>
    </row>
    <row r="548" spans="2:16" x14ac:dyDescent="0.3">
      <c r="B548" s="25">
        <v>269.14999999999998</v>
      </c>
      <c r="C548" s="50">
        <v>54.3</v>
      </c>
      <c r="D548" s="26">
        <v>2790.4</v>
      </c>
      <c r="E548" s="27" t="s">
        <v>68</v>
      </c>
      <c r="O548" s="50">
        <v>54.3</v>
      </c>
      <c r="P548" s="25">
        <v>269.14999999999998</v>
      </c>
    </row>
    <row r="549" spans="2:16" x14ac:dyDescent="0.3">
      <c r="B549" s="25">
        <v>269.27</v>
      </c>
      <c r="C549" s="50">
        <v>54.4</v>
      </c>
      <c r="D549" s="26">
        <v>2790.3</v>
      </c>
      <c r="E549" s="27" t="s">
        <v>68</v>
      </c>
      <c r="O549" s="50">
        <v>54.4</v>
      </c>
      <c r="P549" s="25">
        <v>269.27</v>
      </c>
    </row>
    <row r="550" spans="2:16" x14ac:dyDescent="0.3">
      <c r="B550" s="25">
        <v>269.38</v>
      </c>
      <c r="C550" s="50">
        <v>54.5</v>
      </c>
      <c r="D550" s="26">
        <v>2790.2</v>
      </c>
      <c r="E550" s="27" t="s">
        <v>68</v>
      </c>
      <c r="O550" s="50">
        <v>54.5</v>
      </c>
      <c r="P550" s="25">
        <v>269.38</v>
      </c>
    </row>
    <row r="551" spans="2:16" x14ac:dyDescent="0.3">
      <c r="B551" s="25">
        <v>269.5</v>
      </c>
      <c r="C551" s="50">
        <v>54.6</v>
      </c>
      <c r="D551" s="26">
        <v>2790.1</v>
      </c>
      <c r="E551" s="27" t="s">
        <v>68</v>
      </c>
      <c r="O551" s="50">
        <v>54.6</v>
      </c>
      <c r="P551" s="25">
        <v>269.5</v>
      </c>
    </row>
    <row r="552" spans="2:16" x14ac:dyDescent="0.3">
      <c r="B552" s="25">
        <v>269.62</v>
      </c>
      <c r="C552" s="50">
        <v>54.7</v>
      </c>
      <c r="D552" s="26">
        <v>2790</v>
      </c>
      <c r="E552" s="27" t="s">
        <v>68</v>
      </c>
      <c r="O552" s="50">
        <v>54.7</v>
      </c>
      <c r="P552" s="25">
        <v>269.62</v>
      </c>
    </row>
    <row r="553" spans="2:16" x14ac:dyDescent="0.3">
      <c r="B553" s="25">
        <v>269.73</v>
      </c>
      <c r="C553" s="50">
        <v>54.8</v>
      </c>
      <c r="D553" s="26">
        <v>2789.9</v>
      </c>
      <c r="E553" s="27" t="s">
        <v>68</v>
      </c>
      <c r="O553" s="50">
        <v>54.8</v>
      </c>
      <c r="P553" s="25">
        <v>269.73</v>
      </c>
    </row>
    <row r="554" spans="2:16" x14ac:dyDescent="0.3">
      <c r="B554" s="25">
        <v>269.85000000000002</v>
      </c>
      <c r="C554" s="50">
        <v>54.9</v>
      </c>
      <c r="D554" s="26">
        <v>2789.8</v>
      </c>
      <c r="E554" s="27" t="s">
        <v>68</v>
      </c>
      <c r="O554" s="50">
        <v>54.9</v>
      </c>
      <c r="P554" s="25">
        <v>269.85000000000002</v>
      </c>
    </row>
    <row r="555" spans="2:16" x14ac:dyDescent="0.3">
      <c r="B555" s="25">
        <v>269.97000000000003</v>
      </c>
      <c r="C555" s="50">
        <v>55</v>
      </c>
      <c r="D555" s="26">
        <v>2789.7</v>
      </c>
      <c r="E555" s="27" t="s">
        <v>68</v>
      </c>
      <c r="O555" s="50">
        <v>55</v>
      </c>
      <c r="P555" s="25">
        <v>269.97000000000003</v>
      </c>
    </row>
    <row r="556" spans="2:16" x14ac:dyDescent="0.3">
      <c r="B556" s="25">
        <v>270.08</v>
      </c>
      <c r="C556" s="50">
        <v>55.1</v>
      </c>
      <c r="D556" s="26">
        <v>2789.6</v>
      </c>
      <c r="E556" s="27" t="s">
        <v>68</v>
      </c>
      <c r="O556" s="50">
        <v>55.1</v>
      </c>
      <c r="P556" s="25">
        <v>270.08</v>
      </c>
    </row>
    <row r="557" spans="2:16" x14ac:dyDescent="0.3">
      <c r="B557" s="25">
        <v>270.2</v>
      </c>
      <c r="C557" s="50">
        <v>55.2</v>
      </c>
      <c r="D557" s="26">
        <v>2789.5</v>
      </c>
      <c r="E557" s="27" t="s">
        <v>68</v>
      </c>
      <c r="O557" s="50">
        <v>55.2</v>
      </c>
      <c r="P557" s="25">
        <v>270.2</v>
      </c>
    </row>
    <row r="558" spans="2:16" x14ac:dyDescent="0.3">
      <c r="B558" s="25">
        <v>270.31</v>
      </c>
      <c r="C558" s="50">
        <v>55.3</v>
      </c>
      <c r="D558" s="26">
        <v>2789.4</v>
      </c>
      <c r="E558" s="27" t="s">
        <v>68</v>
      </c>
      <c r="O558" s="50">
        <v>55.3</v>
      </c>
      <c r="P558" s="25">
        <v>270.31</v>
      </c>
    </row>
    <row r="559" spans="2:16" x14ac:dyDescent="0.3">
      <c r="B559" s="25">
        <v>270.43</v>
      </c>
      <c r="C559" s="50">
        <v>55.4</v>
      </c>
      <c r="D559" s="26">
        <v>2789.3</v>
      </c>
      <c r="E559" s="27" t="s">
        <v>68</v>
      </c>
      <c r="O559" s="50">
        <v>55.4</v>
      </c>
      <c r="P559" s="25">
        <v>270.43</v>
      </c>
    </row>
    <row r="560" spans="2:16" x14ac:dyDescent="0.3">
      <c r="B560" s="25">
        <v>270.54000000000002</v>
      </c>
      <c r="C560" s="50">
        <v>55.5</v>
      </c>
      <c r="D560" s="26">
        <v>2789.2</v>
      </c>
      <c r="E560" s="27" t="s">
        <v>68</v>
      </c>
      <c r="O560" s="50">
        <v>55.5</v>
      </c>
      <c r="P560" s="25">
        <v>270.54000000000002</v>
      </c>
    </row>
    <row r="561" spans="2:16" x14ac:dyDescent="0.3">
      <c r="B561" s="25">
        <v>270.66000000000003</v>
      </c>
      <c r="C561" s="50">
        <v>55.6</v>
      </c>
      <c r="D561" s="26">
        <v>2789.1</v>
      </c>
      <c r="E561" s="27" t="s">
        <v>68</v>
      </c>
      <c r="O561" s="50">
        <v>55.6</v>
      </c>
      <c r="P561" s="25">
        <v>270.66000000000003</v>
      </c>
    </row>
    <row r="562" spans="2:16" x14ac:dyDescent="0.3">
      <c r="B562" s="25">
        <v>270.77</v>
      </c>
      <c r="C562" s="50">
        <v>55.7</v>
      </c>
      <c r="D562" s="26">
        <v>2789</v>
      </c>
      <c r="E562" s="27" t="s">
        <v>68</v>
      </c>
      <c r="O562" s="50">
        <v>55.7</v>
      </c>
      <c r="P562" s="25">
        <v>270.77</v>
      </c>
    </row>
    <row r="563" spans="2:16" x14ac:dyDescent="0.3">
      <c r="B563" s="25">
        <v>270.89</v>
      </c>
      <c r="C563" s="50">
        <v>55.8</v>
      </c>
      <c r="D563" s="26">
        <v>2788.9</v>
      </c>
      <c r="E563" s="27" t="s">
        <v>68</v>
      </c>
      <c r="O563" s="50">
        <v>55.8</v>
      </c>
      <c r="P563" s="25">
        <v>270.89</v>
      </c>
    </row>
    <row r="564" spans="2:16" x14ac:dyDescent="0.3">
      <c r="B564" s="25">
        <v>271</v>
      </c>
      <c r="C564" s="50">
        <v>55.9</v>
      </c>
      <c r="D564" s="26">
        <v>2788.8</v>
      </c>
      <c r="E564" s="27" t="s">
        <v>68</v>
      </c>
      <c r="O564" s="50">
        <v>55.9</v>
      </c>
      <c r="P564" s="25">
        <v>271</v>
      </c>
    </row>
    <row r="565" spans="2:16" x14ac:dyDescent="0.3">
      <c r="B565" s="25">
        <v>271.12</v>
      </c>
      <c r="C565" s="50">
        <v>56</v>
      </c>
      <c r="D565" s="26">
        <v>2788.7</v>
      </c>
      <c r="E565" s="27" t="s">
        <v>68</v>
      </c>
      <c r="O565" s="50">
        <v>56</v>
      </c>
      <c r="P565" s="25">
        <v>271.12</v>
      </c>
    </row>
    <row r="566" spans="2:16" x14ac:dyDescent="0.3">
      <c r="B566" s="25">
        <v>271.23</v>
      </c>
      <c r="C566" s="50">
        <v>56.1</v>
      </c>
      <c r="D566" s="26">
        <v>2788.6</v>
      </c>
      <c r="E566" s="27" t="s">
        <v>68</v>
      </c>
      <c r="O566" s="50">
        <v>56.1</v>
      </c>
      <c r="P566" s="25">
        <v>271.23</v>
      </c>
    </row>
    <row r="567" spans="2:16" x14ac:dyDescent="0.3">
      <c r="B567" s="25">
        <v>271.35000000000002</v>
      </c>
      <c r="C567" s="50">
        <v>56.2</v>
      </c>
      <c r="D567" s="26">
        <v>2788.5</v>
      </c>
      <c r="E567" s="27" t="s">
        <v>68</v>
      </c>
      <c r="O567" s="50">
        <v>56.2</v>
      </c>
      <c r="P567" s="25">
        <v>271.35000000000002</v>
      </c>
    </row>
    <row r="568" spans="2:16" x14ac:dyDescent="0.3">
      <c r="B568" s="25">
        <v>271.45999999999998</v>
      </c>
      <c r="C568" s="50">
        <v>56.3</v>
      </c>
      <c r="D568" s="26">
        <v>2788.4</v>
      </c>
      <c r="E568" s="27" t="s">
        <v>68</v>
      </c>
      <c r="O568" s="50">
        <v>56.3</v>
      </c>
      <c r="P568" s="25">
        <v>271.45999999999998</v>
      </c>
    </row>
    <row r="569" spans="2:16" x14ac:dyDescent="0.3">
      <c r="B569" s="25">
        <v>271.58</v>
      </c>
      <c r="C569" s="50">
        <v>56.4</v>
      </c>
      <c r="D569" s="26">
        <v>2788.3</v>
      </c>
      <c r="E569" s="27" t="s">
        <v>68</v>
      </c>
      <c r="O569" s="50">
        <v>56.4</v>
      </c>
      <c r="P569" s="25">
        <v>271.58</v>
      </c>
    </row>
    <row r="570" spans="2:16" x14ac:dyDescent="0.3">
      <c r="B570" s="25">
        <v>271.69</v>
      </c>
      <c r="C570" s="50">
        <v>56.5</v>
      </c>
      <c r="D570" s="26">
        <v>2788.2</v>
      </c>
      <c r="E570" s="27" t="s">
        <v>68</v>
      </c>
      <c r="O570" s="50">
        <v>56.5</v>
      </c>
      <c r="P570" s="25">
        <v>271.69</v>
      </c>
    </row>
    <row r="571" spans="2:16" x14ac:dyDescent="0.3">
      <c r="B571" s="25">
        <v>271.8</v>
      </c>
      <c r="C571" s="50">
        <v>56.6</v>
      </c>
      <c r="D571" s="26">
        <v>2788.1</v>
      </c>
      <c r="E571" s="27" t="s">
        <v>68</v>
      </c>
      <c r="O571" s="50">
        <v>56.6</v>
      </c>
      <c r="P571" s="25">
        <v>271.8</v>
      </c>
    </row>
    <row r="572" spans="2:16" x14ac:dyDescent="0.3">
      <c r="B572" s="25">
        <v>271.92</v>
      </c>
      <c r="C572" s="50">
        <v>56.7</v>
      </c>
      <c r="D572" s="26">
        <v>2788</v>
      </c>
      <c r="E572" s="27" t="s">
        <v>68</v>
      </c>
      <c r="O572" s="50">
        <v>56.7</v>
      </c>
      <c r="P572" s="25">
        <v>271.92</v>
      </c>
    </row>
    <row r="573" spans="2:16" x14ac:dyDescent="0.3">
      <c r="B573" s="25">
        <v>272.02999999999997</v>
      </c>
      <c r="C573" s="50">
        <v>56.8</v>
      </c>
      <c r="D573" s="26">
        <v>2787.9</v>
      </c>
      <c r="E573" s="27" t="s">
        <v>68</v>
      </c>
      <c r="O573" s="50">
        <v>56.8</v>
      </c>
      <c r="P573" s="25">
        <v>272.02999999999997</v>
      </c>
    </row>
    <row r="574" spans="2:16" x14ac:dyDescent="0.3">
      <c r="B574" s="25">
        <v>272.14999999999998</v>
      </c>
      <c r="C574" s="50">
        <v>56.9</v>
      </c>
      <c r="D574" s="26">
        <v>2787.8</v>
      </c>
      <c r="E574" s="27" t="s">
        <v>68</v>
      </c>
      <c r="O574" s="50">
        <v>56.9</v>
      </c>
      <c r="P574" s="25">
        <v>272.14999999999998</v>
      </c>
    </row>
    <row r="575" spans="2:16" x14ac:dyDescent="0.3">
      <c r="B575" s="25">
        <v>272.26</v>
      </c>
      <c r="C575" s="50">
        <v>57</v>
      </c>
      <c r="D575" s="26">
        <v>2787.7</v>
      </c>
      <c r="E575" s="27" t="s">
        <v>68</v>
      </c>
      <c r="O575" s="50">
        <v>57</v>
      </c>
      <c r="P575" s="25">
        <v>272.26</v>
      </c>
    </row>
    <row r="576" spans="2:16" x14ac:dyDescent="0.3">
      <c r="B576" s="25">
        <v>272.37</v>
      </c>
      <c r="C576" s="50">
        <v>57.1</v>
      </c>
      <c r="D576" s="26">
        <v>2787.6</v>
      </c>
      <c r="E576" s="27" t="s">
        <v>68</v>
      </c>
      <c r="O576" s="50">
        <v>57.1</v>
      </c>
      <c r="P576" s="25">
        <v>272.37</v>
      </c>
    </row>
    <row r="577" spans="2:16" x14ac:dyDescent="0.3">
      <c r="B577" s="25">
        <v>272.48</v>
      </c>
      <c r="C577" s="50">
        <v>57.2</v>
      </c>
      <c r="D577" s="26">
        <v>2787.5</v>
      </c>
      <c r="E577" s="27" t="s">
        <v>68</v>
      </c>
      <c r="O577" s="50">
        <v>57.2</v>
      </c>
      <c r="P577" s="25">
        <v>272.48</v>
      </c>
    </row>
    <row r="578" spans="2:16" x14ac:dyDescent="0.3">
      <c r="B578" s="25">
        <v>272.60000000000002</v>
      </c>
      <c r="C578" s="50">
        <v>57.3</v>
      </c>
      <c r="D578" s="26">
        <v>2787.4</v>
      </c>
      <c r="E578" s="27" t="s">
        <v>68</v>
      </c>
      <c r="O578" s="50">
        <v>57.3</v>
      </c>
      <c r="P578" s="25">
        <v>272.60000000000002</v>
      </c>
    </row>
    <row r="579" spans="2:16" x14ac:dyDescent="0.3">
      <c r="B579" s="25">
        <v>272.70999999999998</v>
      </c>
      <c r="C579" s="50">
        <v>57.4</v>
      </c>
      <c r="D579" s="26">
        <v>2787.3</v>
      </c>
      <c r="E579" s="27" t="s">
        <v>68</v>
      </c>
      <c r="O579" s="50">
        <v>57.4</v>
      </c>
      <c r="P579" s="25">
        <v>272.70999999999998</v>
      </c>
    </row>
    <row r="580" spans="2:16" x14ac:dyDescent="0.3">
      <c r="B580" s="25">
        <v>272.82</v>
      </c>
      <c r="C580" s="50">
        <v>57.5</v>
      </c>
      <c r="D580" s="26">
        <v>2787.2</v>
      </c>
      <c r="E580" s="27" t="s">
        <v>68</v>
      </c>
      <c r="O580" s="50">
        <v>57.5</v>
      </c>
      <c r="P580" s="25">
        <v>272.82</v>
      </c>
    </row>
    <row r="581" spans="2:16" x14ac:dyDescent="0.3">
      <c r="B581" s="25">
        <v>272.93</v>
      </c>
      <c r="C581" s="50">
        <v>57.6</v>
      </c>
      <c r="D581" s="26">
        <v>2787.1</v>
      </c>
      <c r="E581" s="27" t="s">
        <v>68</v>
      </c>
      <c r="O581" s="50">
        <v>57.6</v>
      </c>
      <c r="P581" s="25">
        <v>272.93</v>
      </c>
    </row>
    <row r="582" spans="2:16" x14ac:dyDescent="0.3">
      <c r="B582" s="25">
        <v>273.05</v>
      </c>
      <c r="C582" s="50">
        <v>57.7</v>
      </c>
      <c r="D582" s="26">
        <v>2787</v>
      </c>
      <c r="E582" s="27" t="s">
        <v>68</v>
      </c>
      <c r="O582" s="50">
        <v>57.7</v>
      </c>
      <c r="P582" s="25">
        <v>273.05</v>
      </c>
    </row>
    <row r="583" spans="2:16" x14ac:dyDescent="0.3">
      <c r="B583" s="25">
        <v>273.16000000000003</v>
      </c>
      <c r="C583" s="50">
        <v>57.8</v>
      </c>
      <c r="D583" s="26">
        <v>2786.9</v>
      </c>
      <c r="E583" s="27" t="s">
        <v>68</v>
      </c>
      <c r="O583" s="50">
        <v>57.8</v>
      </c>
      <c r="P583" s="25">
        <v>273.16000000000003</v>
      </c>
    </row>
    <row r="584" spans="2:16" x14ac:dyDescent="0.3">
      <c r="B584" s="25">
        <v>273.27</v>
      </c>
      <c r="C584" s="50">
        <v>57.9</v>
      </c>
      <c r="D584" s="26">
        <v>2786.8</v>
      </c>
      <c r="E584" s="27" t="s">
        <v>68</v>
      </c>
      <c r="O584" s="50">
        <v>57.9</v>
      </c>
      <c r="P584" s="25">
        <v>273.27</v>
      </c>
    </row>
    <row r="585" spans="2:16" x14ac:dyDescent="0.3">
      <c r="B585" s="25">
        <v>273.38</v>
      </c>
      <c r="C585" s="50">
        <v>58</v>
      </c>
      <c r="D585" s="26">
        <v>2786.7</v>
      </c>
      <c r="E585" s="27" t="s">
        <v>68</v>
      </c>
      <c r="O585" s="50">
        <v>58</v>
      </c>
      <c r="P585" s="25">
        <v>273.38</v>
      </c>
    </row>
    <row r="586" spans="2:16" x14ac:dyDescent="0.3">
      <c r="B586" s="25">
        <v>273.49</v>
      </c>
      <c r="C586" s="50">
        <v>58.1</v>
      </c>
      <c r="D586" s="26">
        <v>2786.6</v>
      </c>
      <c r="E586" s="27" t="s">
        <v>68</v>
      </c>
      <c r="O586" s="50">
        <v>58.1</v>
      </c>
      <c r="P586" s="25">
        <v>273.49</v>
      </c>
    </row>
    <row r="587" spans="2:16" x14ac:dyDescent="0.3">
      <c r="B587" s="25">
        <v>273.60000000000002</v>
      </c>
      <c r="C587" s="50">
        <v>58.2</v>
      </c>
      <c r="D587" s="26">
        <v>2786.5</v>
      </c>
      <c r="E587" s="27" t="s">
        <v>68</v>
      </c>
      <c r="O587" s="50">
        <v>58.2</v>
      </c>
      <c r="P587" s="25">
        <v>273.60000000000002</v>
      </c>
    </row>
    <row r="588" spans="2:16" x14ac:dyDescent="0.3">
      <c r="B588" s="25">
        <v>273.72000000000003</v>
      </c>
      <c r="C588" s="50">
        <v>58.3</v>
      </c>
      <c r="D588" s="26">
        <v>2786.4</v>
      </c>
      <c r="E588" s="27" t="s">
        <v>68</v>
      </c>
      <c r="O588" s="50">
        <v>58.3</v>
      </c>
      <c r="P588" s="25">
        <v>273.72000000000003</v>
      </c>
    </row>
    <row r="589" spans="2:16" x14ac:dyDescent="0.3">
      <c r="B589" s="25">
        <v>273.83</v>
      </c>
      <c r="C589" s="50">
        <v>58.4</v>
      </c>
      <c r="D589" s="26">
        <v>2786.3</v>
      </c>
      <c r="E589" s="27" t="s">
        <v>68</v>
      </c>
      <c r="O589" s="50">
        <v>58.4</v>
      </c>
      <c r="P589" s="25">
        <v>273.83</v>
      </c>
    </row>
    <row r="590" spans="2:16" x14ac:dyDescent="0.3">
      <c r="B590" s="25">
        <v>273.94</v>
      </c>
      <c r="C590" s="50">
        <v>58.5</v>
      </c>
      <c r="D590" s="26">
        <v>2786.2</v>
      </c>
      <c r="E590" s="27" t="s">
        <v>68</v>
      </c>
      <c r="O590" s="50">
        <v>58.5</v>
      </c>
      <c r="P590" s="25">
        <v>273.94</v>
      </c>
    </row>
    <row r="591" spans="2:16" x14ac:dyDescent="0.3">
      <c r="B591" s="25">
        <v>274.05</v>
      </c>
      <c r="C591" s="50">
        <v>58.6</v>
      </c>
      <c r="D591" s="26">
        <v>2786.1</v>
      </c>
      <c r="E591" s="27" t="s">
        <v>68</v>
      </c>
      <c r="O591" s="50">
        <v>58.6</v>
      </c>
      <c r="P591" s="25">
        <v>274.05</v>
      </c>
    </row>
    <row r="592" spans="2:16" x14ac:dyDescent="0.3">
      <c r="B592" s="25">
        <v>274.16000000000003</v>
      </c>
      <c r="C592" s="50">
        <v>58.7</v>
      </c>
      <c r="D592" s="26">
        <v>2786</v>
      </c>
      <c r="E592" s="27" t="s">
        <v>68</v>
      </c>
      <c r="O592" s="50">
        <v>58.7</v>
      </c>
      <c r="P592" s="25">
        <v>274.16000000000003</v>
      </c>
    </row>
    <row r="593" spans="2:16" x14ac:dyDescent="0.3">
      <c r="B593" s="25">
        <v>274.27</v>
      </c>
      <c r="C593" s="50">
        <v>58.8</v>
      </c>
      <c r="D593" s="26">
        <v>2785.9</v>
      </c>
      <c r="E593" s="27" t="s">
        <v>68</v>
      </c>
      <c r="O593" s="50">
        <v>58.8</v>
      </c>
      <c r="P593" s="25">
        <v>274.27</v>
      </c>
    </row>
    <row r="594" spans="2:16" x14ac:dyDescent="0.3">
      <c r="B594" s="25">
        <v>274.38</v>
      </c>
      <c r="C594" s="50">
        <v>58.9</v>
      </c>
      <c r="D594" s="26">
        <v>2785.8</v>
      </c>
      <c r="E594" s="27" t="s">
        <v>68</v>
      </c>
      <c r="O594" s="50">
        <v>58.9</v>
      </c>
      <c r="P594" s="25">
        <v>274.38</v>
      </c>
    </row>
    <row r="595" spans="2:16" x14ac:dyDescent="0.3">
      <c r="B595" s="25">
        <v>274.49</v>
      </c>
      <c r="C595" s="50">
        <v>59</v>
      </c>
      <c r="D595" s="26">
        <v>2785.7</v>
      </c>
      <c r="E595" s="27" t="s">
        <v>68</v>
      </c>
      <c r="O595" s="50">
        <v>59</v>
      </c>
      <c r="P595" s="25">
        <v>274.49</v>
      </c>
    </row>
    <row r="596" spans="2:16" x14ac:dyDescent="0.3">
      <c r="B596" s="25">
        <v>274.60000000000002</v>
      </c>
      <c r="C596" s="50">
        <v>59.1</v>
      </c>
      <c r="D596" s="26">
        <v>2785.6</v>
      </c>
      <c r="E596" s="27" t="s">
        <v>68</v>
      </c>
      <c r="O596" s="50">
        <v>59.1</v>
      </c>
      <c r="P596" s="25">
        <v>274.60000000000002</v>
      </c>
    </row>
    <row r="597" spans="2:16" x14ac:dyDescent="0.3">
      <c r="B597" s="25">
        <v>274.70999999999998</v>
      </c>
      <c r="C597" s="50">
        <v>59.2</v>
      </c>
      <c r="D597" s="26">
        <v>2785.5</v>
      </c>
      <c r="E597" s="27" t="s">
        <v>68</v>
      </c>
      <c r="O597" s="50">
        <v>59.2</v>
      </c>
      <c r="P597" s="25">
        <v>274.70999999999998</v>
      </c>
    </row>
    <row r="598" spans="2:16" x14ac:dyDescent="0.3">
      <c r="B598" s="25">
        <v>274.82</v>
      </c>
      <c r="C598" s="50">
        <v>59.3</v>
      </c>
      <c r="D598" s="26">
        <v>2785.3</v>
      </c>
      <c r="E598" s="27" t="s">
        <v>68</v>
      </c>
      <c r="O598" s="50">
        <v>59.3</v>
      </c>
      <c r="P598" s="25">
        <v>274.82</v>
      </c>
    </row>
    <row r="599" spans="2:16" x14ac:dyDescent="0.3">
      <c r="B599" s="25">
        <v>274.93</v>
      </c>
      <c r="C599" s="50">
        <v>59.4</v>
      </c>
      <c r="D599" s="26">
        <v>2785.2</v>
      </c>
      <c r="E599" s="27" t="s">
        <v>68</v>
      </c>
      <c r="O599" s="50">
        <v>59.4</v>
      </c>
      <c r="P599" s="25">
        <v>274.93</v>
      </c>
    </row>
    <row r="600" spans="2:16" x14ac:dyDescent="0.3">
      <c r="B600" s="25">
        <v>275.04000000000002</v>
      </c>
      <c r="C600" s="50">
        <v>59.5</v>
      </c>
      <c r="D600" s="26">
        <v>2785.1</v>
      </c>
      <c r="E600" s="27" t="s">
        <v>68</v>
      </c>
      <c r="O600" s="50">
        <v>59.5</v>
      </c>
      <c r="P600" s="25">
        <v>275.04000000000002</v>
      </c>
    </row>
    <row r="601" spans="2:16" x14ac:dyDescent="0.3">
      <c r="B601" s="25">
        <v>275.14999999999998</v>
      </c>
      <c r="C601" s="50">
        <v>59.6</v>
      </c>
      <c r="D601" s="26">
        <v>2785</v>
      </c>
      <c r="E601" s="27" t="s">
        <v>68</v>
      </c>
      <c r="O601" s="50">
        <v>59.6</v>
      </c>
      <c r="P601" s="25">
        <v>275.14999999999998</v>
      </c>
    </row>
    <row r="602" spans="2:16" x14ac:dyDescent="0.3">
      <c r="B602" s="25">
        <v>275.26</v>
      </c>
      <c r="C602" s="50">
        <v>59.7</v>
      </c>
      <c r="D602" s="26">
        <v>2784.9</v>
      </c>
      <c r="E602" s="27" t="s">
        <v>68</v>
      </c>
      <c r="O602" s="50">
        <v>59.7</v>
      </c>
      <c r="P602" s="25">
        <v>275.26</v>
      </c>
    </row>
    <row r="603" spans="2:16" x14ac:dyDescent="0.3">
      <c r="B603" s="25">
        <v>275.37</v>
      </c>
      <c r="C603" s="50">
        <v>59.8</v>
      </c>
      <c r="D603" s="26">
        <v>2784.8</v>
      </c>
      <c r="E603" s="27" t="s">
        <v>68</v>
      </c>
      <c r="O603" s="50">
        <v>59.8</v>
      </c>
      <c r="P603" s="25">
        <v>275.37</v>
      </c>
    </row>
    <row r="604" spans="2:16" x14ac:dyDescent="0.3">
      <c r="B604" s="25">
        <v>275.48</v>
      </c>
      <c r="C604" s="50">
        <v>59.9</v>
      </c>
      <c r="D604" s="26">
        <v>2784.7</v>
      </c>
      <c r="E604" s="27" t="s">
        <v>68</v>
      </c>
      <c r="O604" s="50">
        <v>59.9</v>
      </c>
      <c r="P604" s="25">
        <v>275.48</v>
      </c>
    </row>
    <row r="605" spans="2:16" x14ac:dyDescent="0.3">
      <c r="B605" s="25">
        <v>275.58</v>
      </c>
      <c r="C605" s="50">
        <v>60</v>
      </c>
      <c r="D605" s="26">
        <v>2784.6</v>
      </c>
      <c r="E605" s="27" t="s">
        <v>68</v>
      </c>
      <c r="O605" s="50">
        <v>60</v>
      </c>
      <c r="P605" s="25">
        <v>275.58</v>
      </c>
    </row>
    <row r="606" spans="2:16" x14ac:dyDescent="0.3">
      <c r="B606" s="25">
        <v>275.69</v>
      </c>
      <c r="C606" s="50">
        <v>60.1</v>
      </c>
      <c r="D606" s="26">
        <v>2784.5</v>
      </c>
      <c r="E606" s="27" t="s">
        <v>68</v>
      </c>
      <c r="O606" s="50">
        <v>60.1</v>
      </c>
      <c r="P606" s="25">
        <v>275.69</v>
      </c>
    </row>
    <row r="607" spans="2:16" x14ac:dyDescent="0.3">
      <c r="B607" s="25">
        <v>275.8</v>
      </c>
      <c r="C607" s="50">
        <v>60.2</v>
      </c>
      <c r="D607" s="26">
        <v>2784.4</v>
      </c>
      <c r="E607" s="27" t="s">
        <v>68</v>
      </c>
      <c r="O607" s="50">
        <v>60.2</v>
      </c>
      <c r="P607" s="25">
        <v>275.8</v>
      </c>
    </row>
    <row r="608" spans="2:16" x14ac:dyDescent="0.3">
      <c r="B608" s="25">
        <v>275.91000000000003</v>
      </c>
      <c r="C608" s="50">
        <v>60.3</v>
      </c>
      <c r="D608" s="26">
        <v>2784.3</v>
      </c>
      <c r="E608" s="27" t="s">
        <v>68</v>
      </c>
      <c r="O608" s="50">
        <v>60.3</v>
      </c>
      <c r="P608" s="25">
        <v>275.91000000000003</v>
      </c>
    </row>
    <row r="609" spans="2:16" x14ac:dyDescent="0.3">
      <c r="B609" s="25">
        <v>276.02</v>
      </c>
      <c r="C609" s="50">
        <v>60.4</v>
      </c>
      <c r="D609" s="26">
        <v>2784.2</v>
      </c>
      <c r="E609" s="27" t="s">
        <v>68</v>
      </c>
      <c r="O609" s="50">
        <v>60.4</v>
      </c>
      <c r="P609" s="25">
        <v>276.02</v>
      </c>
    </row>
    <row r="610" spans="2:16" x14ac:dyDescent="0.3">
      <c r="B610" s="25">
        <v>276.13</v>
      </c>
      <c r="C610" s="50">
        <v>60.5</v>
      </c>
      <c r="D610" s="26">
        <v>2784</v>
      </c>
      <c r="E610" s="27" t="s">
        <v>68</v>
      </c>
      <c r="O610" s="50">
        <v>60.5</v>
      </c>
      <c r="P610" s="25">
        <v>276.13</v>
      </c>
    </row>
    <row r="611" spans="2:16" x14ac:dyDescent="0.3">
      <c r="B611" s="25">
        <v>276.24</v>
      </c>
      <c r="C611" s="50">
        <v>60.6</v>
      </c>
      <c r="D611" s="26">
        <v>2783.9</v>
      </c>
      <c r="E611" s="27" t="s">
        <v>68</v>
      </c>
      <c r="O611" s="50">
        <v>60.6</v>
      </c>
      <c r="P611" s="25">
        <v>276.24</v>
      </c>
    </row>
    <row r="612" spans="2:16" x14ac:dyDescent="0.3">
      <c r="B612" s="25">
        <v>276.33999999999997</v>
      </c>
      <c r="C612" s="50">
        <v>60.7</v>
      </c>
      <c r="D612" s="26">
        <v>2783.8</v>
      </c>
      <c r="E612" s="27" t="s">
        <v>68</v>
      </c>
      <c r="O612" s="50">
        <v>60.7</v>
      </c>
      <c r="P612" s="25">
        <v>276.33999999999997</v>
      </c>
    </row>
    <row r="613" spans="2:16" x14ac:dyDescent="0.3">
      <c r="B613" s="25">
        <v>276.45</v>
      </c>
      <c r="C613" s="50">
        <v>60.8</v>
      </c>
      <c r="D613" s="26">
        <v>2783.7</v>
      </c>
      <c r="E613" s="27" t="s">
        <v>68</v>
      </c>
      <c r="O613" s="50">
        <v>60.8</v>
      </c>
      <c r="P613" s="25">
        <v>276.45</v>
      </c>
    </row>
    <row r="614" spans="2:16" x14ac:dyDescent="0.3">
      <c r="B614" s="25">
        <v>276.56</v>
      </c>
      <c r="C614" s="50">
        <v>60.9</v>
      </c>
      <c r="D614" s="26">
        <v>2783.6</v>
      </c>
      <c r="E614" s="27" t="s">
        <v>68</v>
      </c>
      <c r="O614" s="50">
        <v>60.9</v>
      </c>
      <c r="P614" s="25">
        <v>276.56</v>
      </c>
    </row>
    <row r="615" spans="2:16" x14ac:dyDescent="0.3">
      <c r="B615" s="25">
        <v>276.67</v>
      </c>
      <c r="C615" s="50">
        <v>61</v>
      </c>
      <c r="D615" s="26">
        <v>2783.5</v>
      </c>
      <c r="E615" s="27" t="s">
        <v>68</v>
      </c>
      <c r="O615" s="50">
        <v>61</v>
      </c>
      <c r="P615" s="25">
        <v>276.67</v>
      </c>
    </row>
    <row r="616" spans="2:16" x14ac:dyDescent="0.3">
      <c r="B616" s="25">
        <v>276.77</v>
      </c>
      <c r="C616" s="50">
        <v>61.1</v>
      </c>
      <c r="D616" s="26">
        <v>2783.4</v>
      </c>
      <c r="E616" s="27" t="s">
        <v>68</v>
      </c>
      <c r="O616" s="50">
        <v>61.1</v>
      </c>
      <c r="P616" s="25">
        <v>276.77</v>
      </c>
    </row>
    <row r="617" spans="2:16" x14ac:dyDescent="0.3">
      <c r="B617" s="25">
        <v>276.88</v>
      </c>
      <c r="C617" s="50">
        <v>61.2</v>
      </c>
      <c r="D617" s="26">
        <v>2783.3</v>
      </c>
      <c r="E617" s="27" t="s">
        <v>68</v>
      </c>
      <c r="O617" s="50">
        <v>61.2</v>
      </c>
      <c r="P617" s="25">
        <v>276.88</v>
      </c>
    </row>
    <row r="618" spans="2:16" x14ac:dyDescent="0.3">
      <c r="B618" s="25">
        <v>276.99</v>
      </c>
      <c r="C618" s="50">
        <v>61.3</v>
      </c>
      <c r="D618" s="26">
        <v>2783.2</v>
      </c>
      <c r="E618" s="27" t="s">
        <v>68</v>
      </c>
      <c r="O618" s="50">
        <v>61.3</v>
      </c>
      <c r="P618" s="25">
        <v>276.99</v>
      </c>
    </row>
    <row r="619" spans="2:16" x14ac:dyDescent="0.3">
      <c r="B619" s="25">
        <v>277.08999999999997</v>
      </c>
      <c r="C619" s="50">
        <v>61.4</v>
      </c>
      <c r="D619" s="26">
        <v>2783</v>
      </c>
      <c r="E619" s="27" t="s">
        <v>68</v>
      </c>
      <c r="O619" s="50">
        <v>61.4</v>
      </c>
      <c r="P619" s="25">
        <v>277.08999999999997</v>
      </c>
    </row>
    <row r="620" spans="2:16" x14ac:dyDescent="0.3">
      <c r="B620" s="25">
        <v>277.2</v>
      </c>
      <c r="C620" s="50">
        <v>61.5</v>
      </c>
      <c r="D620" s="26">
        <v>2782.9</v>
      </c>
      <c r="E620" s="27" t="s">
        <v>68</v>
      </c>
      <c r="O620" s="50">
        <v>61.5</v>
      </c>
      <c r="P620" s="25">
        <v>277.2</v>
      </c>
    </row>
    <row r="621" spans="2:16" x14ac:dyDescent="0.3">
      <c r="B621" s="25">
        <v>277.31</v>
      </c>
      <c r="C621" s="50">
        <v>61.6</v>
      </c>
      <c r="D621" s="26">
        <v>2782.8</v>
      </c>
      <c r="E621" s="27" t="s">
        <v>68</v>
      </c>
      <c r="O621" s="50">
        <v>61.6</v>
      </c>
      <c r="P621" s="25">
        <v>277.31</v>
      </c>
    </row>
    <row r="622" spans="2:16" x14ac:dyDescent="0.3">
      <c r="B622" s="25">
        <v>277.41000000000003</v>
      </c>
      <c r="C622" s="50">
        <v>61.7</v>
      </c>
      <c r="D622" s="26">
        <v>2782.7</v>
      </c>
      <c r="E622" s="27" t="s">
        <v>68</v>
      </c>
      <c r="O622" s="50">
        <v>61.7</v>
      </c>
      <c r="P622" s="25">
        <v>277.41000000000003</v>
      </c>
    </row>
    <row r="623" spans="2:16" x14ac:dyDescent="0.3">
      <c r="B623" s="25">
        <v>277.52</v>
      </c>
      <c r="C623" s="50">
        <v>61.8</v>
      </c>
      <c r="D623" s="26">
        <v>2782.6</v>
      </c>
      <c r="E623" s="27" t="s">
        <v>68</v>
      </c>
      <c r="O623" s="50">
        <v>61.8</v>
      </c>
      <c r="P623" s="25">
        <v>277.52</v>
      </c>
    </row>
    <row r="624" spans="2:16" x14ac:dyDescent="0.3">
      <c r="B624" s="25">
        <v>277.63</v>
      </c>
      <c r="C624" s="50">
        <v>61.9</v>
      </c>
      <c r="D624" s="26">
        <v>2782.5</v>
      </c>
      <c r="E624" s="27" t="s">
        <v>68</v>
      </c>
      <c r="O624" s="50">
        <v>61.9</v>
      </c>
      <c r="P624" s="25">
        <v>277.63</v>
      </c>
    </row>
    <row r="625" spans="2:16" x14ac:dyDescent="0.3">
      <c r="B625" s="25">
        <v>277.73</v>
      </c>
      <c r="C625" s="50">
        <v>62</v>
      </c>
      <c r="D625" s="26">
        <v>2782.4</v>
      </c>
      <c r="E625" s="27" t="s">
        <v>68</v>
      </c>
      <c r="O625" s="50">
        <v>62</v>
      </c>
      <c r="P625" s="25">
        <v>277.73</v>
      </c>
    </row>
    <row r="626" spans="2:16" x14ac:dyDescent="0.3">
      <c r="B626" s="25">
        <v>277.83999999999997</v>
      </c>
      <c r="C626" s="50">
        <v>62.1</v>
      </c>
      <c r="D626" s="26">
        <v>2782.3</v>
      </c>
      <c r="E626" s="27" t="s">
        <v>68</v>
      </c>
      <c r="O626" s="50">
        <v>62.1</v>
      </c>
      <c r="P626" s="25">
        <v>277.83999999999997</v>
      </c>
    </row>
    <row r="627" spans="2:16" x14ac:dyDescent="0.3">
      <c r="B627" s="25">
        <v>277.94</v>
      </c>
      <c r="C627" s="50">
        <v>62.2</v>
      </c>
      <c r="D627" s="26">
        <v>2782.1</v>
      </c>
      <c r="E627" s="27" t="s">
        <v>68</v>
      </c>
      <c r="O627" s="50">
        <v>62.2</v>
      </c>
      <c r="P627" s="25">
        <v>277.94</v>
      </c>
    </row>
    <row r="628" spans="2:16" x14ac:dyDescent="0.3">
      <c r="B628" s="25">
        <v>278.05</v>
      </c>
      <c r="C628" s="50">
        <v>62.3</v>
      </c>
      <c r="D628" s="26">
        <v>2782</v>
      </c>
      <c r="E628" s="27" t="s">
        <v>68</v>
      </c>
      <c r="O628" s="50">
        <v>62.3</v>
      </c>
      <c r="P628" s="25">
        <v>278.05</v>
      </c>
    </row>
    <row r="629" spans="2:16" x14ac:dyDescent="0.3">
      <c r="B629" s="25">
        <v>278.16000000000003</v>
      </c>
      <c r="C629" s="50">
        <v>62.4</v>
      </c>
      <c r="D629" s="26">
        <v>2781.9</v>
      </c>
      <c r="E629" s="27" t="s">
        <v>68</v>
      </c>
      <c r="O629" s="50">
        <v>62.4</v>
      </c>
      <c r="P629" s="25">
        <v>278.16000000000003</v>
      </c>
    </row>
    <row r="630" spans="2:16" x14ac:dyDescent="0.3">
      <c r="B630" s="25">
        <v>278.26</v>
      </c>
      <c r="C630" s="50">
        <v>62.5</v>
      </c>
      <c r="D630" s="26">
        <v>2781.8</v>
      </c>
      <c r="E630" s="27" t="s">
        <v>68</v>
      </c>
      <c r="O630" s="50">
        <v>62.5</v>
      </c>
      <c r="P630" s="25">
        <v>278.26</v>
      </c>
    </row>
    <row r="631" spans="2:16" x14ac:dyDescent="0.3">
      <c r="B631" s="25">
        <v>278.37</v>
      </c>
      <c r="C631" s="50">
        <v>62.6</v>
      </c>
      <c r="D631" s="26">
        <v>2781.7</v>
      </c>
      <c r="E631" s="27" t="s">
        <v>68</v>
      </c>
      <c r="O631" s="50">
        <v>62.6</v>
      </c>
      <c r="P631" s="25">
        <v>278.37</v>
      </c>
    </row>
    <row r="632" spans="2:16" x14ac:dyDescent="0.3">
      <c r="B632" s="25">
        <v>278.47000000000003</v>
      </c>
      <c r="C632" s="50">
        <v>62.7</v>
      </c>
      <c r="D632" s="26">
        <v>2781.6</v>
      </c>
      <c r="E632" s="27" t="s">
        <v>68</v>
      </c>
      <c r="O632" s="50">
        <v>62.7</v>
      </c>
      <c r="P632" s="25">
        <v>278.47000000000003</v>
      </c>
    </row>
    <row r="633" spans="2:16" x14ac:dyDescent="0.3">
      <c r="B633" s="25">
        <v>278.58</v>
      </c>
      <c r="C633" s="50">
        <v>62.8</v>
      </c>
      <c r="D633" s="26">
        <v>2781.5</v>
      </c>
      <c r="E633" s="27" t="s">
        <v>68</v>
      </c>
      <c r="O633" s="50">
        <v>62.8</v>
      </c>
      <c r="P633" s="25">
        <v>278.58</v>
      </c>
    </row>
    <row r="634" spans="2:16" x14ac:dyDescent="0.3">
      <c r="B634" s="25">
        <v>278.68</v>
      </c>
      <c r="C634" s="50">
        <v>62.9</v>
      </c>
      <c r="D634" s="26">
        <v>2781.3</v>
      </c>
      <c r="E634" s="27" t="s">
        <v>68</v>
      </c>
      <c r="O634" s="50">
        <v>62.9</v>
      </c>
      <c r="P634" s="25">
        <v>278.68</v>
      </c>
    </row>
    <row r="635" spans="2:16" x14ac:dyDescent="0.3">
      <c r="B635" s="25">
        <v>278.79000000000002</v>
      </c>
      <c r="C635" s="50">
        <v>63</v>
      </c>
      <c r="D635" s="26">
        <v>2781.2</v>
      </c>
      <c r="E635" s="27" t="s">
        <v>68</v>
      </c>
      <c r="O635" s="50">
        <v>63</v>
      </c>
      <c r="P635" s="25">
        <v>278.79000000000002</v>
      </c>
    </row>
    <row r="636" spans="2:16" x14ac:dyDescent="0.3">
      <c r="B636" s="25">
        <v>278.89</v>
      </c>
      <c r="C636" s="50">
        <v>63.1</v>
      </c>
      <c r="D636" s="26">
        <v>2781.1</v>
      </c>
      <c r="E636" s="27" t="s">
        <v>68</v>
      </c>
      <c r="O636" s="50">
        <v>63.1</v>
      </c>
      <c r="P636" s="25">
        <v>278.89</v>
      </c>
    </row>
    <row r="637" spans="2:16" x14ac:dyDescent="0.3">
      <c r="B637" s="25">
        <v>279</v>
      </c>
      <c r="C637" s="50">
        <v>63.2</v>
      </c>
      <c r="D637" s="26">
        <v>2781</v>
      </c>
      <c r="E637" s="27" t="s">
        <v>68</v>
      </c>
      <c r="O637" s="50">
        <v>63.2</v>
      </c>
      <c r="P637" s="25">
        <v>279</v>
      </c>
    </row>
    <row r="638" spans="2:16" x14ac:dyDescent="0.3">
      <c r="B638" s="25">
        <v>279.10000000000002</v>
      </c>
      <c r="C638" s="50">
        <v>63.3</v>
      </c>
      <c r="D638" s="26">
        <v>2780.9</v>
      </c>
      <c r="E638" s="27" t="s">
        <v>68</v>
      </c>
      <c r="O638" s="50">
        <v>63.3</v>
      </c>
      <c r="P638" s="25">
        <v>279.10000000000002</v>
      </c>
    </row>
    <row r="639" spans="2:16" x14ac:dyDescent="0.3">
      <c r="B639" s="25">
        <v>279.20999999999998</v>
      </c>
      <c r="C639" s="50">
        <v>63.4</v>
      </c>
      <c r="D639" s="26">
        <v>2780.8</v>
      </c>
      <c r="E639" s="27" t="s">
        <v>68</v>
      </c>
      <c r="O639" s="50">
        <v>63.4</v>
      </c>
      <c r="P639" s="25">
        <v>279.20999999999998</v>
      </c>
    </row>
    <row r="640" spans="2:16" x14ac:dyDescent="0.3">
      <c r="B640" s="25">
        <v>279.31</v>
      </c>
      <c r="C640" s="50">
        <v>63.5</v>
      </c>
      <c r="D640" s="26">
        <v>2780.6</v>
      </c>
      <c r="E640" s="27" t="s">
        <v>68</v>
      </c>
      <c r="O640" s="50">
        <v>63.5</v>
      </c>
      <c r="P640" s="25">
        <v>279.31</v>
      </c>
    </row>
    <row r="641" spans="2:16" x14ac:dyDescent="0.3">
      <c r="B641" s="25">
        <v>279.41000000000003</v>
      </c>
      <c r="C641" s="50">
        <v>63.6</v>
      </c>
      <c r="D641" s="26">
        <v>2780.5</v>
      </c>
      <c r="E641" s="27" t="s">
        <v>68</v>
      </c>
      <c r="O641" s="50">
        <v>63.6</v>
      </c>
      <c r="P641" s="25">
        <v>279.41000000000003</v>
      </c>
    </row>
    <row r="642" spans="2:16" x14ac:dyDescent="0.3">
      <c r="B642" s="25">
        <v>279.52</v>
      </c>
      <c r="C642" s="50">
        <v>63.7</v>
      </c>
      <c r="D642" s="26">
        <v>2780.4</v>
      </c>
      <c r="E642" s="27" t="s">
        <v>68</v>
      </c>
      <c r="O642" s="50">
        <v>63.7</v>
      </c>
      <c r="P642" s="25">
        <v>279.52</v>
      </c>
    </row>
    <row r="643" spans="2:16" x14ac:dyDescent="0.3">
      <c r="B643" s="25">
        <v>279.62</v>
      </c>
      <c r="C643" s="50">
        <v>63.8</v>
      </c>
      <c r="D643" s="26">
        <v>2780.3</v>
      </c>
      <c r="E643" s="27" t="s">
        <v>68</v>
      </c>
      <c r="O643" s="50">
        <v>63.8</v>
      </c>
      <c r="P643" s="25">
        <v>279.62</v>
      </c>
    </row>
    <row r="644" spans="2:16" x14ac:dyDescent="0.3">
      <c r="B644" s="25">
        <v>279.72000000000003</v>
      </c>
      <c r="C644" s="50">
        <v>63.9</v>
      </c>
      <c r="D644" s="26">
        <v>2780.2</v>
      </c>
      <c r="E644" s="27" t="s">
        <v>68</v>
      </c>
      <c r="O644" s="50">
        <v>63.9</v>
      </c>
      <c r="P644" s="25">
        <v>279.72000000000003</v>
      </c>
    </row>
    <row r="645" spans="2:16" x14ac:dyDescent="0.3">
      <c r="B645" s="25">
        <v>279.83</v>
      </c>
      <c r="C645" s="50">
        <v>64</v>
      </c>
      <c r="D645" s="26">
        <v>2780.1</v>
      </c>
      <c r="E645" s="27" t="s">
        <v>68</v>
      </c>
      <c r="O645" s="50">
        <v>64</v>
      </c>
      <c r="P645" s="25">
        <v>279.83</v>
      </c>
    </row>
    <row r="646" spans="2:16" x14ac:dyDescent="0.3">
      <c r="B646" s="25">
        <v>279.93</v>
      </c>
      <c r="C646" s="50">
        <v>64.099999999999994</v>
      </c>
      <c r="D646" s="26">
        <v>2779.9</v>
      </c>
      <c r="E646" s="27" t="s">
        <v>68</v>
      </c>
      <c r="O646" s="50">
        <v>64.099999999999994</v>
      </c>
      <c r="P646" s="25">
        <v>279.93</v>
      </c>
    </row>
    <row r="647" spans="2:16" x14ac:dyDescent="0.3">
      <c r="B647" s="25">
        <v>280.04000000000002</v>
      </c>
      <c r="C647" s="50">
        <v>64.2</v>
      </c>
      <c r="D647" s="26">
        <v>2779.8</v>
      </c>
      <c r="E647" s="27" t="s">
        <v>68</v>
      </c>
      <c r="O647" s="50">
        <v>64.2</v>
      </c>
      <c r="P647" s="25">
        <v>280.04000000000002</v>
      </c>
    </row>
    <row r="648" spans="2:16" x14ac:dyDescent="0.3">
      <c r="B648" s="25">
        <v>280.14</v>
      </c>
      <c r="C648" s="50">
        <v>64.3</v>
      </c>
      <c r="D648" s="26">
        <v>2779.7</v>
      </c>
      <c r="E648" s="27" t="s">
        <v>68</v>
      </c>
      <c r="O648" s="50">
        <v>64.3</v>
      </c>
      <c r="P648" s="25">
        <v>280.14</v>
      </c>
    </row>
    <row r="649" spans="2:16" x14ac:dyDescent="0.3">
      <c r="B649" s="25">
        <v>280.24</v>
      </c>
      <c r="C649" s="50">
        <v>64.400000000000006</v>
      </c>
      <c r="D649" s="26">
        <v>2779.6</v>
      </c>
      <c r="E649" s="27" t="s">
        <v>68</v>
      </c>
      <c r="O649" s="50">
        <v>64.400000000000006</v>
      </c>
      <c r="P649" s="25">
        <v>280.24</v>
      </c>
    </row>
    <row r="650" spans="2:16" x14ac:dyDescent="0.3">
      <c r="B650" s="25">
        <v>280.33999999999997</v>
      </c>
      <c r="C650" s="50">
        <v>64.5</v>
      </c>
      <c r="D650" s="26">
        <v>2779.5</v>
      </c>
      <c r="E650" s="27" t="s">
        <v>68</v>
      </c>
      <c r="O650" s="50">
        <v>64.5</v>
      </c>
      <c r="P650" s="25">
        <v>280.33999999999997</v>
      </c>
    </row>
    <row r="651" spans="2:16" x14ac:dyDescent="0.3">
      <c r="B651" s="25">
        <v>280.45</v>
      </c>
      <c r="C651" s="50">
        <v>64.599999999999994</v>
      </c>
      <c r="D651" s="26">
        <v>2779.4</v>
      </c>
      <c r="E651" s="27" t="s">
        <v>68</v>
      </c>
      <c r="O651" s="50">
        <v>64.599999999999994</v>
      </c>
      <c r="P651" s="25">
        <v>280.45</v>
      </c>
    </row>
    <row r="652" spans="2:16" x14ac:dyDescent="0.3">
      <c r="B652" s="25">
        <v>280.55</v>
      </c>
      <c r="C652" s="50">
        <v>64.7</v>
      </c>
      <c r="D652" s="26">
        <v>2779.2</v>
      </c>
      <c r="E652" s="27" t="s">
        <v>68</v>
      </c>
      <c r="O652" s="50">
        <v>64.7</v>
      </c>
      <c r="P652" s="25">
        <v>280.55</v>
      </c>
    </row>
    <row r="653" spans="2:16" x14ac:dyDescent="0.3">
      <c r="B653" s="25">
        <v>280.64999999999998</v>
      </c>
      <c r="C653" s="50">
        <v>64.8</v>
      </c>
      <c r="D653" s="26">
        <v>2779.1</v>
      </c>
      <c r="E653" s="27" t="s">
        <v>68</v>
      </c>
      <c r="O653" s="50">
        <v>64.8</v>
      </c>
      <c r="P653" s="25">
        <v>280.64999999999998</v>
      </c>
    </row>
    <row r="654" spans="2:16" x14ac:dyDescent="0.3">
      <c r="B654" s="25">
        <v>280.76</v>
      </c>
      <c r="C654" s="50">
        <v>64.900000000000006</v>
      </c>
      <c r="D654" s="26">
        <v>2779</v>
      </c>
      <c r="E654" s="27" t="s">
        <v>68</v>
      </c>
      <c r="O654" s="50">
        <v>64.900000000000006</v>
      </c>
      <c r="P654" s="25">
        <v>280.76</v>
      </c>
    </row>
    <row r="655" spans="2:16" x14ac:dyDescent="0.3">
      <c r="B655" s="25">
        <v>280.86</v>
      </c>
      <c r="C655" s="50">
        <v>65</v>
      </c>
      <c r="D655" s="26">
        <v>2778.9</v>
      </c>
      <c r="E655" s="27" t="s">
        <v>68</v>
      </c>
      <c r="O655" s="50">
        <v>65</v>
      </c>
      <c r="P655" s="25">
        <v>280.86</v>
      </c>
    </row>
    <row r="656" spans="2:16" x14ac:dyDescent="0.3">
      <c r="B656" s="25">
        <v>280.95999999999998</v>
      </c>
      <c r="C656" s="50">
        <v>65.099999999999994</v>
      </c>
      <c r="D656" s="26">
        <v>2778.8</v>
      </c>
      <c r="E656" s="27" t="s">
        <v>68</v>
      </c>
      <c r="O656" s="50">
        <v>65.099999999999994</v>
      </c>
      <c r="P656" s="25">
        <v>280.95999999999998</v>
      </c>
    </row>
    <row r="657" spans="2:16" x14ac:dyDescent="0.3">
      <c r="B657" s="25">
        <v>281.06</v>
      </c>
      <c r="C657" s="50">
        <v>65.2</v>
      </c>
      <c r="D657" s="26">
        <v>2778.6</v>
      </c>
      <c r="E657" s="27" t="s">
        <v>68</v>
      </c>
      <c r="O657" s="50">
        <v>65.2</v>
      </c>
      <c r="P657" s="25">
        <v>281.06</v>
      </c>
    </row>
    <row r="658" spans="2:16" x14ac:dyDescent="0.3">
      <c r="B658" s="25">
        <v>281.16000000000003</v>
      </c>
      <c r="C658" s="50">
        <v>65.3</v>
      </c>
      <c r="D658" s="26">
        <v>2778.5</v>
      </c>
      <c r="E658" s="27" t="s">
        <v>68</v>
      </c>
      <c r="O658" s="50">
        <v>65.3</v>
      </c>
      <c r="P658" s="25">
        <v>281.16000000000003</v>
      </c>
    </row>
    <row r="659" spans="2:16" x14ac:dyDescent="0.3">
      <c r="B659" s="25">
        <v>281.27</v>
      </c>
      <c r="C659" s="50">
        <v>65.400000000000006</v>
      </c>
      <c r="D659" s="26">
        <v>2778.4</v>
      </c>
      <c r="E659" s="27" t="s">
        <v>68</v>
      </c>
      <c r="O659" s="50">
        <v>65.400000000000006</v>
      </c>
      <c r="P659" s="25">
        <v>281.27</v>
      </c>
    </row>
    <row r="660" spans="2:16" x14ac:dyDescent="0.3">
      <c r="B660" s="25">
        <v>281.37</v>
      </c>
      <c r="C660" s="50">
        <v>65.5</v>
      </c>
      <c r="D660" s="26">
        <v>2778.3</v>
      </c>
      <c r="E660" s="27" t="s">
        <v>68</v>
      </c>
      <c r="O660" s="50">
        <v>65.5</v>
      </c>
      <c r="P660" s="25">
        <v>281.37</v>
      </c>
    </row>
    <row r="661" spans="2:16" x14ac:dyDescent="0.3">
      <c r="B661" s="25">
        <v>281.47000000000003</v>
      </c>
      <c r="C661" s="50">
        <v>65.599999999999994</v>
      </c>
      <c r="D661" s="26">
        <v>2778.2</v>
      </c>
      <c r="E661" s="27" t="s">
        <v>68</v>
      </c>
      <c r="O661" s="50">
        <v>65.599999999999994</v>
      </c>
      <c r="P661" s="25">
        <v>281.47000000000003</v>
      </c>
    </row>
    <row r="662" spans="2:16" x14ac:dyDescent="0.3">
      <c r="B662" s="25">
        <v>281.57</v>
      </c>
      <c r="C662" s="50">
        <v>65.7</v>
      </c>
      <c r="D662" s="26">
        <v>2778</v>
      </c>
      <c r="E662" s="27" t="s">
        <v>68</v>
      </c>
      <c r="O662" s="50">
        <v>65.7</v>
      </c>
      <c r="P662" s="25">
        <v>281.57</v>
      </c>
    </row>
    <row r="663" spans="2:16" x14ac:dyDescent="0.3">
      <c r="B663" s="25">
        <v>281.67</v>
      </c>
      <c r="C663" s="50">
        <v>65.8</v>
      </c>
      <c r="D663" s="26">
        <v>2777.9</v>
      </c>
      <c r="E663" s="27" t="s">
        <v>68</v>
      </c>
      <c r="O663" s="50">
        <v>65.8</v>
      </c>
      <c r="P663" s="25">
        <v>281.67</v>
      </c>
    </row>
    <row r="664" spans="2:16" x14ac:dyDescent="0.3">
      <c r="B664" s="25">
        <v>281.77</v>
      </c>
      <c r="C664" s="50">
        <v>65.900000000000006</v>
      </c>
      <c r="D664" s="26">
        <v>2777.8</v>
      </c>
      <c r="E664" s="27" t="s">
        <v>68</v>
      </c>
      <c r="O664" s="50">
        <v>65.900000000000006</v>
      </c>
      <c r="P664" s="25">
        <v>281.77</v>
      </c>
    </row>
    <row r="665" spans="2:16" x14ac:dyDescent="0.3">
      <c r="B665" s="25">
        <v>281.87</v>
      </c>
      <c r="C665" s="50">
        <v>66</v>
      </c>
      <c r="D665" s="26">
        <v>2777.7</v>
      </c>
      <c r="E665" s="27" t="s">
        <v>68</v>
      </c>
      <c r="O665" s="50">
        <v>66</v>
      </c>
      <c r="P665" s="25">
        <v>281.87</v>
      </c>
    </row>
    <row r="666" spans="2:16" x14ac:dyDescent="0.3">
      <c r="B666" s="25">
        <v>281.98</v>
      </c>
      <c r="C666" s="50">
        <v>66.099999999999994</v>
      </c>
      <c r="D666" s="26">
        <v>2777.5</v>
      </c>
      <c r="E666" s="27" t="s">
        <v>68</v>
      </c>
      <c r="O666" s="50">
        <v>66.099999999999994</v>
      </c>
      <c r="P666" s="25">
        <v>281.98</v>
      </c>
    </row>
    <row r="667" spans="2:16" x14ac:dyDescent="0.3">
      <c r="B667" s="25">
        <v>282.08</v>
      </c>
      <c r="C667" s="50">
        <v>66.2</v>
      </c>
      <c r="D667" s="26">
        <v>2777.4</v>
      </c>
      <c r="E667" s="27" t="s">
        <v>68</v>
      </c>
      <c r="O667" s="50">
        <v>66.2</v>
      </c>
      <c r="P667" s="25">
        <v>282.08</v>
      </c>
    </row>
    <row r="668" spans="2:16" x14ac:dyDescent="0.3">
      <c r="B668" s="25">
        <v>282.18</v>
      </c>
      <c r="C668" s="50">
        <v>66.3</v>
      </c>
      <c r="D668" s="26">
        <v>2777.3</v>
      </c>
      <c r="E668" s="27" t="s">
        <v>68</v>
      </c>
      <c r="O668" s="50">
        <v>66.3</v>
      </c>
      <c r="P668" s="25">
        <v>282.18</v>
      </c>
    </row>
    <row r="669" spans="2:16" x14ac:dyDescent="0.3">
      <c r="B669" s="25">
        <v>282.27999999999997</v>
      </c>
      <c r="C669" s="50">
        <v>66.400000000000006</v>
      </c>
      <c r="D669" s="26">
        <v>2777.2</v>
      </c>
      <c r="E669" s="27" t="s">
        <v>68</v>
      </c>
      <c r="O669" s="50">
        <v>66.400000000000006</v>
      </c>
      <c r="P669" s="25">
        <v>282.27999999999997</v>
      </c>
    </row>
    <row r="670" spans="2:16" x14ac:dyDescent="0.3">
      <c r="B670" s="25">
        <v>282.38</v>
      </c>
      <c r="C670" s="50">
        <v>66.5</v>
      </c>
      <c r="D670" s="26">
        <v>2777.1</v>
      </c>
      <c r="E670" s="27" t="s">
        <v>68</v>
      </c>
      <c r="O670" s="50">
        <v>66.5</v>
      </c>
      <c r="P670" s="25">
        <v>282.38</v>
      </c>
    </row>
    <row r="671" spans="2:16" x14ac:dyDescent="0.3">
      <c r="B671" s="25">
        <v>282.48</v>
      </c>
      <c r="C671" s="50">
        <v>66.599999999999994</v>
      </c>
      <c r="D671" s="26">
        <v>2776.9</v>
      </c>
      <c r="E671" s="27" t="s">
        <v>68</v>
      </c>
      <c r="O671" s="50">
        <v>66.599999999999994</v>
      </c>
      <c r="P671" s="25">
        <v>282.48</v>
      </c>
    </row>
    <row r="672" spans="2:16" x14ac:dyDescent="0.3">
      <c r="B672" s="25">
        <v>282.58</v>
      </c>
      <c r="C672" s="50">
        <v>66.7</v>
      </c>
      <c r="D672" s="26">
        <v>2776.8</v>
      </c>
      <c r="E672" s="27" t="s">
        <v>68</v>
      </c>
      <c r="O672" s="50">
        <v>66.7</v>
      </c>
      <c r="P672" s="25">
        <v>282.58</v>
      </c>
    </row>
    <row r="673" spans="2:16" x14ac:dyDescent="0.3">
      <c r="B673" s="25">
        <v>282.68</v>
      </c>
      <c r="C673" s="50">
        <v>66.8</v>
      </c>
      <c r="D673" s="26">
        <v>2776.7</v>
      </c>
      <c r="E673" s="27" t="s">
        <v>68</v>
      </c>
      <c r="O673" s="50">
        <v>66.8</v>
      </c>
      <c r="P673" s="25">
        <v>282.68</v>
      </c>
    </row>
    <row r="674" spans="2:16" x14ac:dyDescent="0.3">
      <c r="B674" s="25">
        <v>282.77999999999997</v>
      </c>
      <c r="C674" s="50">
        <v>66.900000000000006</v>
      </c>
      <c r="D674" s="26">
        <v>2776.6</v>
      </c>
      <c r="E674" s="27" t="s">
        <v>68</v>
      </c>
      <c r="O674" s="50">
        <v>66.900000000000006</v>
      </c>
      <c r="P674" s="25">
        <v>282.77999999999997</v>
      </c>
    </row>
    <row r="675" spans="2:16" x14ac:dyDescent="0.3">
      <c r="B675" s="25">
        <v>282.88</v>
      </c>
      <c r="C675" s="50">
        <v>67</v>
      </c>
      <c r="D675" s="26">
        <v>2776.4</v>
      </c>
      <c r="E675" s="27" t="s">
        <v>68</v>
      </c>
      <c r="O675" s="50">
        <v>67</v>
      </c>
      <c r="P675" s="25">
        <v>282.88</v>
      </c>
    </row>
    <row r="676" spans="2:16" x14ac:dyDescent="0.3">
      <c r="B676" s="25">
        <v>282.98</v>
      </c>
      <c r="C676" s="50">
        <v>67.099999999999994</v>
      </c>
      <c r="D676" s="26">
        <v>2776.3</v>
      </c>
      <c r="E676" s="27" t="s">
        <v>68</v>
      </c>
      <c r="O676" s="50">
        <v>67.099999999999994</v>
      </c>
      <c r="P676" s="25">
        <v>282.98</v>
      </c>
    </row>
    <row r="677" spans="2:16" x14ac:dyDescent="0.3">
      <c r="B677" s="25">
        <v>283.08</v>
      </c>
      <c r="C677" s="50">
        <v>67.2</v>
      </c>
      <c r="D677" s="26">
        <v>2776.2</v>
      </c>
      <c r="E677" s="27" t="s">
        <v>68</v>
      </c>
      <c r="O677" s="50">
        <v>67.2</v>
      </c>
      <c r="P677" s="25">
        <v>283.08</v>
      </c>
    </row>
    <row r="678" spans="2:16" x14ac:dyDescent="0.3">
      <c r="B678" s="25">
        <v>283.18</v>
      </c>
      <c r="C678" s="50">
        <v>67.3</v>
      </c>
      <c r="D678" s="26">
        <v>2776.1</v>
      </c>
      <c r="E678" s="27" t="s">
        <v>68</v>
      </c>
      <c r="O678" s="50">
        <v>67.3</v>
      </c>
      <c r="P678" s="25">
        <v>283.18</v>
      </c>
    </row>
    <row r="679" spans="2:16" x14ac:dyDescent="0.3">
      <c r="B679" s="25">
        <v>283.27999999999997</v>
      </c>
      <c r="C679" s="50">
        <v>67.400000000000006</v>
      </c>
      <c r="D679" s="26">
        <v>2775.9</v>
      </c>
      <c r="E679" s="27" t="s">
        <v>68</v>
      </c>
      <c r="O679" s="50">
        <v>67.400000000000006</v>
      </c>
      <c r="P679" s="25">
        <v>283.27999999999997</v>
      </c>
    </row>
    <row r="680" spans="2:16" x14ac:dyDescent="0.3">
      <c r="B680" s="25">
        <v>283.38</v>
      </c>
      <c r="C680" s="50">
        <v>67.5</v>
      </c>
      <c r="D680" s="26">
        <v>2775.8</v>
      </c>
      <c r="E680" s="27" t="s">
        <v>68</v>
      </c>
      <c r="O680" s="50">
        <v>67.5</v>
      </c>
      <c r="P680" s="25">
        <v>283.38</v>
      </c>
    </row>
    <row r="681" spans="2:16" x14ac:dyDescent="0.3">
      <c r="B681" s="25">
        <v>283.48</v>
      </c>
      <c r="C681" s="50">
        <v>67.599999999999994</v>
      </c>
      <c r="D681" s="26">
        <v>2775.7</v>
      </c>
      <c r="E681" s="27" t="s">
        <v>68</v>
      </c>
      <c r="O681" s="50">
        <v>67.599999999999994</v>
      </c>
      <c r="P681" s="25">
        <v>283.48</v>
      </c>
    </row>
    <row r="682" spans="2:16" x14ac:dyDescent="0.3">
      <c r="B682" s="25">
        <v>283.58</v>
      </c>
      <c r="C682" s="50">
        <v>67.7</v>
      </c>
      <c r="D682" s="26">
        <v>2775.6</v>
      </c>
      <c r="E682" s="27" t="s">
        <v>68</v>
      </c>
      <c r="O682" s="50">
        <v>67.7</v>
      </c>
      <c r="P682" s="25">
        <v>283.58</v>
      </c>
    </row>
    <row r="683" spans="2:16" x14ac:dyDescent="0.3">
      <c r="B683" s="25">
        <v>283.68</v>
      </c>
      <c r="C683" s="50">
        <v>67.8</v>
      </c>
      <c r="D683" s="26">
        <v>2775.4</v>
      </c>
      <c r="E683" s="27" t="s">
        <v>68</v>
      </c>
      <c r="O683" s="50">
        <v>67.8</v>
      </c>
      <c r="P683" s="25">
        <v>283.68</v>
      </c>
    </row>
    <row r="684" spans="2:16" x14ac:dyDescent="0.3">
      <c r="B684" s="25">
        <v>283.77999999999997</v>
      </c>
      <c r="C684" s="50">
        <v>67.900000000000006</v>
      </c>
      <c r="D684" s="26">
        <v>2775.3</v>
      </c>
      <c r="E684" s="27" t="s">
        <v>68</v>
      </c>
      <c r="O684" s="50">
        <v>67.900000000000006</v>
      </c>
      <c r="P684" s="25">
        <v>283.77999999999997</v>
      </c>
    </row>
    <row r="685" spans="2:16" x14ac:dyDescent="0.3">
      <c r="B685" s="25">
        <v>283.87</v>
      </c>
      <c r="C685" s="50">
        <v>68</v>
      </c>
      <c r="D685" s="26">
        <v>2775.2</v>
      </c>
      <c r="E685" s="27" t="s">
        <v>68</v>
      </c>
      <c r="O685" s="50">
        <v>68</v>
      </c>
      <c r="P685" s="25">
        <v>283.87</v>
      </c>
    </row>
    <row r="686" spans="2:16" x14ac:dyDescent="0.3">
      <c r="B686" s="25">
        <v>283.97000000000003</v>
      </c>
      <c r="C686" s="50">
        <v>68.099999999999994</v>
      </c>
      <c r="D686" s="26">
        <v>2775.1</v>
      </c>
      <c r="E686" s="27" t="s">
        <v>68</v>
      </c>
      <c r="O686" s="50">
        <v>68.099999999999994</v>
      </c>
      <c r="P686" s="25">
        <v>283.97000000000003</v>
      </c>
    </row>
    <row r="687" spans="2:16" x14ac:dyDescent="0.3">
      <c r="B687" s="25">
        <v>284.07</v>
      </c>
      <c r="C687" s="50">
        <v>68.2</v>
      </c>
      <c r="D687" s="26">
        <v>2774.9</v>
      </c>
      <c r="E687" s="27" t="s">
        <v>68</v>
      </c>
      <c r="O687" s="50">
        <v>68.2</v>
      </c>
      <c r="P687" s="25">
        <v>284.07</v>
      </c>
    </row>
    <row r="688" spans="2:16" x14ac:dyDescent="0.3">
      <c r="B688" s="25">
        <v>284.17</v>
      </c>
      <c r="C688" s="50">
        <v>68.3</v>
      </c>
      <c r="D688" s="26">
        <v>2774.8</v>
      </c>
      <c r="E688" s="27" t="s">
        <v>68</v>
      </c>
      <c r="O688" s="50">
        <v>68.3</v>
      </c>
      <c r="P688" s="25">
        <v>284.17</v>
      </c>
    </row>
    <row r="689" spans="2:16" x14ac:dyDescent="0.3">
      <c r="B689" s="25">
        <v>284.27</v>
      </c>
      <c r="C689" s="50">
        <v>68.400000000000006</v>
      </c>
      <c r="D689" s="26">
        <v>2774.7</v>
      </c>
      <c r="E689" s="27" t="s">
        <v>68</v>
      </c>
      <c r="O689" s="50">
        <v>68.400000000000006</v>
      </c>
      <c r="P689" s="25">
        <v>284.27</v>
      </c>
    </row>
    <row r="690" spans="2:16" x14ac:dyDescent="0.3">
      <c r="B690" s="25">
        <v>284.37</v>
      </c>
      <c r="C690" s="50">
        <v>68.5</v>
      </c>
      <c r="D690" s="26">
        <v>2774.6</v>
      </c>
      <c r="E690" s="27" t="s">
        <v>68</v>
      </c>
      <c r="O690" s="50">
        <v>68.5</v>
      </c>
      <c r="P690" s="25">
        <v>284.37</v>
      </c>
    </row>
    <row r="691" spans="2:16" x14ac:dyDescent="0.3">
      <c r="B691" s="25">
        <v>284.45999999999998</v>
      </c>
      <c r="C691" s="50">
        <v>68.599999999999994</v>
      </c>
      <c r="D691" s="26">
        <v>2774.4</v>
      </c>
      <c r="E691" s="27" t="s">
        <v>68</v>
      </c>
      <c r="O691" s="50">
        <v>68.599999999999994</v>
      </c>
      <c r="P691" s="25">
        <v>284.45999999999998</v>
      </c>
    </row>
    <row r="692" spans="2:16" x14ac:dyDescent="0.3">
      <c r="B692" s="25">
        <v>284.56</v>
      </c>
      <c r="C692" s="50">
        <v>68.7</v>
      </c>
      <c r="D692" s="26">
        <v>2774.3</v>
      </c>
      <c r="E692" s="27" t="s">
        <v>68</v>
      </c>
      <c r="O692" s="50">
        <v>68.7</v>
      </c>
      <c r="P692" s="25">
        <v>284.56</v>
      </c>
    </row>
    <row r="693" spans="2:16" x14ac:dyDescent="0.3">
      <c r="B693" s="25">
        <v>284.66000000000003</v>
      </c>
      <c r="C693" s="50">
        <v>68.8</v>
      </c>
      <c r="D693" s="26">
        <v>2774.2</v>
      </c>
      <c r="E693" s="27" t="s">
        <v>68</v>
      </c>
      <c r="O693" s="50">
        <v>68.8</v>
      </c>
      <c r="P693" s="25">
        <v>284.66000000000003</v>
      </c>
    </row>
    <row r="694" spans="2:16" x14ac:dyDescent="0.3">
      <c r="B694" s="25">
        <v>284.76</v>
      </c>
      <c r="C694" s="50">
        <v>68.900000000000006</v>
      </c>
      <c r="D694" s="26">
        <v>2774</v>
      </c>
      <c r="E694" s="27" t="s">
        <v>68</v>
      </c>
      <c r="O694" s="50">
        <v>68.900000000000006</v>
      </c>
      <c r="P694" s="25">
        <v>284.76</v>
      </c>
    </row>
    <row r="695" spans="2:16" x14ac:dyDescent="0.3">
      <c r="B695" s="25">
        <v>284.86</v>
      </c>
      <c r="C695" s="50">
        <v>69</v>
      </c>
      <c r="D695" s="26">
        <v>2773.9</v>
      </c>
      <c r="E695" s="27" t="s">
        <v>68</v>
      </c>
      <c r="O695" s="50">
        <v>69</v>
      </c>
      <c r="P695" s="25">
        <v>284.86</v>
      </c>
    </row>
    <row r="696" spans="2:16" x14ac:dyDescent="0.3">
      <c r="B696" s="25">
        <v>284.95</v>
      </c>
      <c r="C696" s="50">
        <v>69.099999999999994</v>
      </c>
      <c r="D696" s="26">
        <v>2773.8</v>
      </c>
      <c r="E696" s="27" t="s">
        <v>68</v>
      </c>
      <c r="O696" s="50">
        <v>69.099999999999994</v>
      </c>
      <c r="P696" s="25">
        <v>284.95</v>
      </c>
    </row>
    <row r="697" spans="2:16" x14ac:dyDescent="0.3">
      <c r="B697" s="25">
        <v>285.05</v>
      </c>
      <c r="C697" s="50">
        <v>69.2</v>
      </c>
      <c r="D697" s="26">
        <v>2773.7</v>
      </c>
      <c r="E697" s="27" t="s">
        <v>68</v>
      </c>
      <c r="O697" s="50">
        <v>69.2</v>
      </c>
      <c r="P697" s="25">
        <v>285.05</v>
      </c>
    </row>
    <row r="698" spans="2:16" x14ac:dyDescent="0.3">
      <c r="B698" s="25">
        <v>285.14999999999998</v>
      </c>
      <c r="C698" s="50">
        <v>69.3</v>
      </c>
      <c r="D698" s="26">
        <v>2773.5</v>
      </c>
      <c r="E698" s="27" t="s">
        <v>68</v>
      </c>
      <c r="O698" s="50">
        <v>69.3</v>
      </c>
      <c r="P698" s="25">
        <v>285.14999999999998</v>
      </c>
    </row>
    <row r="699" spans="2:16" x14ac:dyDescent="0.3">
      <c r="B699" s="25">
        <v>285.25</v>
      </c>
      <c r="C699" s="50">
        <v>69.400000000000006</v>
      </c>
      <c r="D699" s="26">
        <v>2773.4</v>
      </c>
      <c r="E699" s="27" t="s">
        <v>68</v>
      </c>
      <c r="O699" s="50">
        <v>69.400000000000006</v>
      </c>
      <c r="P699" s="25">
        <v>285.25</v>
      </c>
    </row>
    <row r="700" spans="2:16" x14ac:dyDescent="0.3">
      <c r="B700" s="25">
        <v>285.33999999999997</v>
      </c>
      <c r="C700" s="50">
        <v>69.5</v>
      </c>
      <c r="D700" s="26">
        <v>2773.3</v>
      </c>
      <c r="E700" s="27" t="s">
        <v>68</v>
      </c>
      <c r="O700" s="50">
        <v>69.5</v>
      </c>
      <c r="P700" s="25">
        <v>285.33999999999997</v>
      </c>
    </row>
    <row r="701" spans="2:16" x14ac:dyDescent="0.3">
      <c r="B701" s="25">
        <v>285.44</v>
      </c>
      <c r="C701" s="50">
        <v>69.599999999999994</v>
      </c>
      <c r="D701" s="26">
        <v>2773.1</v>
      </c>
      <c r="E701" s="27" t="s">
        <v>68</v>
      </c>
      <c r="O701" s="50">
        <v>69.599999999999994</v>
      </c>
      <c r="P701" s="25">
        <v>285.44</v>
      </c>
    </row>
    <row r="702" spans="2:16" x14ac:dyDescent="0.3">
      <c r="B702" s="25">
        <v>285.54000000000002</v>
      </c>
      <c r="C702" s="50">
        <v>69.7</v>
      </c>
      <c r="D702" s="26">
        <v>2773</v>
      </c>
      <c r="E702" s="27" t="s">
        <v>68</v>
      </c>
      <c r="O702" s="50">
        <v>69.7</v>
      </c>
      <c r="P702" s="25">
        <v>285.54000000000002</v>
      </c>
    </row>
    <row r="703" spans="2:16" x14ac:dyDescent="0.3">
      <c r="B703" s="25">
        <v>285.64</v>
      </c>
      <c r="C703" s="50">
        <v>69.8</v>
      </c>
      <c r="D703" s="26">
        <v>2772.9</v>
      </c>
      <c r="E703" s="27" t="s">
        <v>68</v>
      </c>
      <c r="O703" s="50">
        <v>69.8</v>
      </c>
      <c r="P703" s="25">
        <v>285.64</v>
      </c>
    </row>
    <row r="704" spans="2:16" x14ac:dyDescent="0.3">
      <c r="B704" s="25">
        <v>285.73</v>
      </c>
      <c r="C704" s="50">
        <v>69.900000000000006</v>
      </c>
      <c r="D704" s="26">
        <v>2772.8</v>
      </c>
      <c r="E704" s="27" t="s">
        <v>68</v>
      </c>
      <c r="O704" s="50">
        <v>69.900000000000006</v>
      </c>
      <c r="P704" s="25">
        <v>285.73</v>
      </c>
    </row>
    <row r="705" spans="2:16" x14ac:dyDescent="0.3">
      <c r="B705" s="25">
        <v>285.83</v>
      </c>
      <c r="C705" s="50">
        <v>70</v>
      </c>
      <c r="D705" s="26">
        <v>2772.6</v>
      </c>
      <c r="E705" s="27" t="s">
        <v>68</v>
      </c>
      <c r="O705" s="50">
        <v>70</v>
      </c>
      <c r="P705" s="25">
        <v>285.83</v>
      </c>
    </row>
    <row r="706" spans="2:16" x14ac:dyDescent="0.3">
      <c r="B706" s="25">
        <v>285.93</v>
      </c>
      <c r="C706" s="50">
        <v>70.099999999999994</v>
      </c>
      <c r="D706" s="26">
        <v>2772.5</v>
      </c>
      <c r="E706" s="27" t="s">
        <v>68</v>
      </c>
      <c r="O706" s="50">
        <v>70.099999999999994</v>
      </c>
      <c r="P706" s="25">
        <v>285.93</v>
      </c>
    </row>
    <row r="707" spans="2:16" x14ac:dyDescent="0.3">
      <c r="B707" s="25">
        <v>286.02</v>
      </c>
      <c r="C707" s="50">
        <v>70.2</v>
      </c>
      <c r="D707" s="26">
        <v>2772.4</v>
      </c>
      <c r="E707" s="27" t="s">
        <v>68</v>
      </c>
      <c r="O707" s="50">
        <v>70.2</v>
      </c>
      <c r="P707" s="25">
        <v>286.02</v>
      </c>
    </row>
    <row r="708" spans="2:16" x14ac:dyDescent="0.3">
      <c r="B708" s="25">
        <v>286.12</v>
      </c>
      <c r="C708" s="50">
        <v>70.3</v>
      </c>
      <c r="D708" s="26">
        <v>2772.2</v>
      </c>
      <c r="E708" s="27" t="s">
        <v>68</v>
      </c>
      <c r="O708" s="50">
        <v>70.3</v>
      </c>
      <c r="P708" s="25">
        <v>286.12</v>
      </c>
    </row>
    <row r="709" spans="2:16" x14ac:dyDescent="0.3">
      <c r="B709" s="25">
        <v>286.20999999999998</v>
      </c>
      <c r="C709" s="50">
        <v>70.400000000000006</v>
      </c>
      <c r="D709" s="26">
        <v>2772.1</v>
      </c>
      <c r="E709" s="27" t="s">
        <v>68</v>
      </c>
      <c r="O709" s="50">
        <v>70.400000000000006</v>
      </c>
      <c r="P709" s="25">
        <v>286.20999999999998</v>
      </c>
    </row>
    <row r="710" spans="2:16" x14ac:dyDescent="0.3">
      <c r="B710" s="25">
        <v>286.31</v>
      </c>
      <c r="C710" s="50">
        <v>70.5</v>
      </c>
      <c r="D710" s="26">
        <v>2772</v>
      </c>
      <c r="E710" s="27" t="s">
        <v>68</v>
      </c>
      <c r="O710" s="50">
        <v>70.5</v>
      </c>
      <c r="P710" s="25">
        <v>286.31</v>
      </c>
    </row>
    <row r="711" spans="2:16" x14ac:dyDescent="0.3">
      <c r="B711" s="25">
        <v>286.41000000000003</v>
      </c>
      <c r="C711" s="50">
        <v>70.599999999999994</v>
      </c>
      <c r="D711" s="26">
        <v>2771.8</v>
      </c>
      <c r="E711" s="27" t="s">
        <v>68</v>
      </c>
      <c r="O711" s="50">
        <v>70.599999999999994</v>
      </c>
      <c r="P711" s="25">
        <v>286.41000000000003</v>
      </c>
    </row>
    <row r="712" spans="2:16" x14ac:dyDescent="0.3">
      <c r="B712" s="25">
        <v>286.5</v>
      </c>
      <c r="C712" s="50">
        <v>70.7</v>
      </c>
      <c r="D712" s="26">
        <v>2771.7</v>
      </c>
      <c r="E712" s="27" t="s">
        <v>68</v>
      </c>
      <c r="O712" s="50">
        <v>70.7</v>
      </c>
      <c r="P712" s="25">
        <v>286.5</v>
      </c>
    </row>
    <row r="713" spans="2:16" x14ac:dyDescent="0.3">
      <c r="B713" s="25">
        <v>286.60000000000002</v>
      </c>
      <c r="C713" s="50">
        <v>70.8</v>
      </c>
      <c r="D713" s="26">
        <v>2771.6</v>
      </c>
      <c r="E713" s="27" t="s">
        <v>68</v>
      </c>
      <c r="O713" s="50">
        <v>70.8</v>
      </c>
      <c r="P713" s="25">
        <v>286.60000000000002</v>
      </c>
    </row>
    <row r="714" spans="2:16" x14ac:dyDescent="0.3">
      <c r="B714" s="25">
        <v>286.69</v>
      </c>
      <c r="C714" s="50">
        <v>70.900000000000006</v>
      </c>
      <c r="D714" s="26">
        <v>2771.5</v>
      </c>
      <c r="E714" s="27" t="s">
        <v>68</v>
      </c>
      <c r="O714" s="50">
        <v>70.900000000000006</v>
      </c>
      <c r="P714" s="25">
        <v>286.69</v>
      </c>
    </row>
    <row r="715" spans="2:16" x14ac:dyDescent="0.3">
      <c r="B715" s="25">
        <v>286.79000000000002</v>
      </c>
      <c r="C715" s="50">
        <v>71</v>
      </c>
      <c r="D715" s="26">
        <v>2771.3</v>
      </c>
      <c r="E715" s="27" t="s">
        <v>68</v>
      </c>
      <c r="O715" s="50">
        <v>71</v>
      </c>
      <c r="P715" s="25">
        <v>286.79000000000002</v>
      </c>
    </row>
    <row r="716" spans="2:16" x14ac:dyDescent="0.3">
      <c r="B716" s="25">
        <v>286.89</v>
      </c>
      <c r="C716" s="50">
        <v>71.099999999999994</v>
      </c>
      <c r="D716" s="26">
        <v>2771.2</v>
      </c>
      <c r="E716" s="27" t="s">
        <v>68</v>
      </c>
      <c r="O716" s="50">
        <v>71.099999999999994</v>
      </c>
      <c r="P716" s="25">
        <v>286.89</v>
      </c>
    </row>
    <row r="717" spans="2:16" x14ac:dyDescent="0.3">
      <c r="B717" s="25">
        <v>286.98</v>
      </c>
      <c r="C717" s="50">
        <v>71.2</v>
      </c>
      <c r="D717" s="26">
        <v>2771.1</v>
      </c>
      <c r="E717" s="27" t="s">
        <v>68</v>
      </c>
      <c r="O717" s="50">
        <v>71.2</v>
      </c>
      <c r="P717" s="25">
        <v>286.98</v>
      </c>
    </row>
    <row r="718" spans="2:16" x14ac:dyDescent="0.3">
      <c r="B718" s="25">
        <v>287.08</v>
      </c>
      <c r="C718" s="50">
        <v>71.3</v>
      </c>
      <c r="D718" s="26">
        <v>2770.9</v>
      </c>
      <c r="E718" s="27" t="s">
        <v>68</v>
      </c>
      <c r="O718" s="50">
        <v>71.3</v>
      </c>
      <c r="P718" s="25">
        <v>287.08</v>
      </c>
    </row>
    <row r="719" spans="2:16" x14ac:dyDescent="0.3">
      <c r="B719" s="25">
        <v>287.17</v>
      </c>
      <c r="C719" s="50">
        <v>71.400000000000006</v>
      </c>
      <c r="D719" s="26">
        <v>2770.8</v>
      </c>
      <c r="E719" s="27" t="s">
        <v>68</v>
      </c>
      <c r="O719" s="50">
        <v>71.400000000000006</v>
      </c>
      <c r="P719" s="25">
        <v>287.17</v>
      </c>
    </row>
    <row r="720" spans="2:16" x14ac:dyDescent="0.3">
      <c r="B720" s="25">
        <v>287.27</v>
      </c>
      <c r="C720" s="50">
        <v>71.5</v>
      </c>
      <c r="D720" s="26">
        <v>2770.7</v>
      </c>
      <c r="E720" s="27" t="s">
        <v>68</v>
      </c>
      <c r="O720" s="50">
        <v>71.5</v>
      </c>
      <c r="P720" s="25">
        <v>287.27</v>
      </c>
    </row>
    <row r="721" spans="2:16" x14ac:dyDescent="0.3">
      <c r="B721" s="25">
        <v>287.36</v>
      </c>
      <c r="C721" s="50">
        <v>71.599999999999994</v>
      </c>
      <c r="D721" s="26">
        <v>2770.5</v>
      </c>
      <c r="E721" s="27" t="s">
        <v>68</v>
      </c>
      <c r="O721" s="50">
        <v>71.599999999999994</v>
      </c>
      <c r="P721" s="25">
        <v>287.36</v>
      </c>
    </row>
    <row r="722" spans="2:16" x14ac:dyDescent="0.3">
      <c r="B722" s="25">
        <v>287.45999999999998</v>
      </c>
      <c r="C722" s="50">
        <v>71.7</v>
      </c>
      <c r="D722" s="26">
        <v>2770.4</v>
      </c>
      <c r="E722" s="27" t="s">
        <v>68</v>
      </c>
      <c r="O722" s="50">
        <v>71.7</v>
      </c>
      <c r="P722" s="25">
        <v>287.45999999999998</v>
      </c>
    </row>
    <row r="723" spans="2:16" x14ac:dyDescent="0.3">
      <c r="B723" s="25">
        <v>287.55</v>
      </c>
      <c r="C723" s="50">
        <v>71.8</v>
      </c>
      <c r="D723" s="26">
        <v>2770.3</v>
      </c>
      <c r="E723" s="27" t="s">
        <v>68</v>
      </c>
      <c r="O723" s="50">
        <v>71.8</v>
      </c>
      <c r="P723" s="25">
        <v>287.55</v>
      </c>
    </row>
    <row r="724" spans="2:16" x14ac:dyDescent="0.3">
      <c r="B724" s="25">
        <v>287.64999999999998</v>
      </c>
      <c r="C724" s="50">
        <v>71.900000000000006</v>
      </c>
      <c r="D724" s="26">
        <v>2770.1</v>
      </c>
      <c r="E724" s="27" t="s">
        <v>68</v>
      </c>
      <c r="O724" s="50">
        <v>71.900000000000006</v>
      </c>
      <c r="P724" s="25">
        <v>287.64999999999998</v>
      </c>
    </row>
    <row r="725" spans="2:16" x14ac:dyDescent="0.3">
      <c r="B725" s="25">
        <v>287.74</v>
      </c>
      <c r="C725" s="50">
        <v>72</v>
      </c>
      <c r="D725" s="26">
        <v>2770</v>
      </c>
      <c r="E725" s="27" t="s">
        <v>68</v>
      </c>
      <c r="O725" s="50">
        <v>72</v>
      </c>
      <c r="P725" s="25">
        <v>287.74</v>
      </c>
    </row>
    <row r="726" spans="2:16" x14ac:dyDescent="0.3">
      <c r="B726" s="25">
        <v>287.83999999999997</v>
      </c>
      <c r="C726" s="50">
        <v>72.099999999999994</v>
      </c>
      <c r="D726" s="26">
        <v>2769.9</v>
      </c>
      <c r="E726" s="27" t="s">
        <v>68</v>
      </c>
      <c r="O726" s="50">
        <v>72.099999999999994</v>
      </c>
      <c r="P726" s="25">
        <v>287.83999999999997</v>
      </c>
    </row>
    <row r="727" spans="2:16" x14ac:dyDescent="0.3">
      <c r="B727" s="25">
        <v>287.93</v>
      </c>
      <c r="C727" s="50">
        <v>72.2</v>
      </c>
      <c r="D727" s="26">
        <v>2769.7</v>
      </c>
      <c r="E727" s="27" t="s">
        <v>68</v>
      </c>
      <c r="O727" s="50">
        <v>72.2</v>
      </c>
      <c r="P727" s="25">
        <v>287.93</v>
      </c>
    </row>
    <row r="728" spans="2:16" x14ac:dyDescent="0.3">
      <c r="B728" s="25">
        <v>288.02</v>
      </c>
      <c r="C728" s="50">
        <v>72.3</v>
      </c>
      <c r="D728" s="26">
        <v>2769.6</v>
      </c>
      <c r="E728" s="27" t="s">
        <v>68</v>
      </c>
      <c r="O728" s="50">
        <v>72.3</v>
      </c>
      <c r="P728" s="25">
        <v>288.02</v>
      </c>
    </row>
    <row r="729" spans="2:16" x14ac:dyDescent="0.3">
      <c r="B729" s="25">
        <v>288.12</v>
      </c>
      <c r="C729" s="50">
        <v>72.400000000000006</v>
      </c>
      <c r="D729" s="26">
        <v>2769.5</v>
      </c>
      <c r="E729" s="27" t="s">
        <v>68</v>
      </c>
      <c r="O729" s="50">
        <v>72.400000000000006</v>
      </c>
      <c r="P729" s="25">
        <v>288.12</v>
      </c>
    </row>
    <row r="730" spans="2:16" x14ac:dyDescent="0.3">
      <c r="B730" s="25">
        <v>288.20999999999998</v>
      </c>
      <c r="C730" s="50">
        <v>72.5</v>
      </c>
      <c r="D730" s="26">
        <v>2769.3</v>
      </c>
      <c r="E730" s="27" t="s">
        <v>68</v>
      </c>
      <c r="O730" s="50">
        <v>72.5</v>
      </c>
      <c r="P730" s="25">
        <v>288.20999999999998</v>
      </c>
    </row>
    <row r="731" spans="2:16" x14ac:dyDescent="0.3">
      <c r="B731" s="25">
        <v>288.31</v>
      </c>
      <c r="C731" s="50">
        <v>72.599999999999994</v>
      </c>
      <c r="D731" s="26">
        <v>2769.2</v>
      </c>
      <c r="E731" s="27" t="s">
        <v>68</v>
      </c>
      <c r="O731" s="50">
        <v>72.599999999999994</v>
      </c>
      <c r="P731" s="25">
        <v>288.31</v>
      </c>
    </row>
    <row r="732" spans="2:16" x14ac:dyDescent="0.3">
      <c r="B732" s="25">
        <v>288.39999999999998</v>
      </c>
      <c r="C732" s="50">
        <v>72.7</v>
      </c>
      <c r="D732" s="26">
        <v>2769</v>
      </c>
      <c r="E732" s="27" t="s">
        <v>68</v>
      </c>
      <c r="O732" s="50">
        <v>72.7</v>
      </c>
      <c r="P732" s="25">
        <v>288.39999999999998</v>
      </c>
    </row>
    <row r="733" spans="2:16" x14ac:dyDescent="0.3">
      <c r="B733" s="25">
        <v>288.5</v>
      </c>
      <c r="C733" s="50">
        <v>72.8</v>
      </c>
      <c r="D733" s="26">
        <v>2768.9</v>
      </c>
      <c r="E733" s="27" t="s">
        <v>68</v>
      </c>
      <c r="O733" s="50">
        <v>72.8</v>
      </c>
      <c r="P733" s="25">
        <v>288.5</v>
      </c>
    </row>
    <row r="734" spans="2:16" x14ac:dyDescent="0.3">
      <c r="B734" s="25">
        <v>288.58999999999997</v>
      </c>
      <c r="C734" s="50">
        <v>72.900000000000006</v>
      </c>
      <c r="D734" s="26">
        <v>2768.8</v>
      </c>
      <c r="E734" s="27" t="s">
        <v>68</v>
      </c>
      <c r="O734" s="50">
        <v>72.900000000000006</v>
      </c>
      <c r="P734" s="25">
        <v>288.58999999999997</v>
      </c>
    </row>
    <row r="735" spans="2:16" x14ac:dyDescent="0.3">
      <c r="B735" s="25">
        <v>288.68</v>
      </c>
      <c r="C735" s="50">
        <v>73</v>
      </c>
      <c r="D735" s="26">
        <v>2768.6</v>
      </c>
      <c r="E735" s="27" t="s">
        <v>68</v>
      </c>
      <c r="O735" s="50">
        <v>73</v>
      </c>
      <c r="P735" s="25">
        <v>288.68</v>
      </c>
    </row>
    <row r="736" spans="2:16" x14ac:dyDescent="0.3">
      <c r="B736" s="25">
        <v>288.77999999999997</v>
      </c>
      <c r="C736" s="50">
        <v>73.099999999999994</v>
      </c>
      <c r="D736" s="26">
        <v>2768.5</v>
      </c>
      <c r="E736" s="27" t="s">
        <v>68</v>
      </c>
      <c r="O736" s="50">
        <v>73.099999999999994</v>
      </c>
      <c r="P736" s="25">
        <v>288.77999999999997</v>
      </c>
    </row>
    <row r="737" spans="2:16" x14ac:dyDescent="0.3">
      <c r="B737" s="25">
        <v>288.87</v>
      </c>
      <c r="C737" s="50">
        <v>73.2</v>
      </c>
      <c r="D737" s="26">
        <v>2768.4</v>
      </c>
      <c r="E737" s="27" t="s">
        <v>68</v>
      </c>
      <c r="O737" s="50">
        <v>73.2</v>
      </c>
      <c r="P737" s="25">
        <v>288.87</v>
      </c>
    </row>
    <row r="738" spans="2:16" x14ac:dyDescent="0.3">
      <c r="B738" s="25">
        <v>288.95999999999998</v>
      </c>
      <c r="C738" s="50">
        <v>73.3</v>
      </c>
      <c r="D738" s="26">
        <v>2768.2</v>
      </c>
      <c r="E738" s="27" t="s">
        <v>68</v>
      </c>
      <c r="O738" s="50">
        <v>73.3</v>
      </c>
      <c r="P738" s="25">
        <v>288.95999999999998</v>
      </c>
    </row>
    <row r="739" spans="2:16" x14ac:dyDescent="0.3">
      <c r="B739" s="25">
        <v>289.06</v>
      </c>
      <c r="C739" s="50">
        <v>73.400000000000006</v>
      </c>
      <c r="D739" s="26">
        <v>2768.1</v>
      </c>
      <c r="E739" s="27" t="s">
        <v>68</v>
      </c>
      <c r="O739" s="50">
        <v>73.400000000000006</v>
      </c>
      <c r="P739" s="25">
        <v>289.06</v>
      </c>
    </row>
    <row r="740" spans="2:16" x14ac:dyDescent="0.3">
      <c r="B740" s="25">
        <v>289.14999999999998</v>
      </c>
      <c r="C740" s="50">
        <v>73.5</v>
      </c>
      <c r="D740" s="26">
        <v>2768</v>
      </c>
      <c r="E740" s="27" t="s">
        <v>68</v>
      </c>
      <c r="O740" s="50">
        <v>73.5</v>
      </c>
      <c r="P740" s="25">
        <v>289.14999999999998</v>
      </c>
    </row>
    <row r="741" spans="2:16" x14ac:dyDescent="0.3">
      <c r="B741" s="25">
        <v>289.24</v>
      </c>
      <c r="C741" s="50">
        <v>73.599999999999994</v>
      </c>
      <c r="D741" s="26">
        <v>2767.8</v>
      </c>
      <c r="E741" s="27" t="s">
        <v>68</v>
      </c>
      <c r="O741" s="50">
        <v>73.599999999999994</v>
      </c>
      <c r="P741" s="25">
        <v>289.24</v>
      </c>
    </row>
    <row r="742" spans="2:16" x14ac:dyDescent="0.3">
      <c r="B742" s="25">
        <v>289.33999999999997</v>
      </c>
      <c r="C742" s="50">
        <v>73.7</v>
      </c>
      <c r="D742" s="26">
        <v>2767.7</v>
      </c>
      <c r="E742" s="27" t="s">
        <v>68</v>
      </c>
      <c r="O742" s="50">
        <v>73.7</v>
      </c>
      <c r="P742" s="25">
        <v>289.33999999999997</v>
      </c>
    </row>
    <row r="743" spans="2:16" x14ac:dyDescent="0.3">
      <c r="B743" s="25">
        <v>289.43</v>
      </c>
      <c r="C743" s="50">
        <v>73.8</v>
      </c>
      <c r="D743" s="26">
        <v>2767.6</v>
      </c>
      <c r="E743" s="27" t="s">
        <v>68</v>
      </c>
      <c r="O743" s="50">
        <v>73.8</v>
      </c>
      <c r="P743" s="25">
        <v>289.43</v>
      </c>
    </row>
    <row r="744" spans="2:16" x14ac:dyDescent="0.3">
      <c r="B744" s="25">
        <v>289.52</v>
      </c>
      <c r="C744" s="50">
        <v>73.900000000000006</v>
      </c>
      <c r="D744" s="26">
        <v>2767.4</v>
      </c>
      <c r="E744" s="27" t="s">
        <v>68</v>
      </c>
      <c r="O744" s="50">
        <v>73.900000000000006</v>
      </c>
      <c r="P744" s="25">
        <v>289.52</v>
      </c>
    </row>
    <row r="745" spans="2:16" x14ac:dyDescent="0.3">
      <c r="B745" s="25">
        <v>289.61</v>
      </c>
      <c r="C745" s="50">
        <v>74</v>
      </c>
      <c r="D745" s="26">
        <v>2767.3</v>
      </c>
      <c r="E745" s="27" t="s">
        <v>68</v>
      </c>
      <c r="O745" s="50">
        <v>74</v>
      </c>
      <c r="P745" s="25">
        <v>289.61</v>
      </c>
    </row>
    <row r="746" spans="2:16" x14ac:dyDescent="0.3">
      <c r="B746" s="25">
        <v>289.70999999999998</v>
      </c>
      <c r="C746" s="50">
        <v>74.099999999999994</v>
      </c>
      <c r="D746" s="26">
        <v>2767.1</v>
      </c>
      <c r="E746" s="27" t="s">
        <v>68</v>
      </c>
      <c r="O746" s="50">
        <v>74.099999999999994</v>
      </c>
      <c r="P746" s="25">
        <v>289.70999999999998</v>
      </c>
    </row>
    <row r="747" spans="2:16" x14ac:dyDescent="0.3">
      <c r="B747" s="25">
        <v>289.8</v>
      </c>
      <c r="C747" s="50">
        <v>74.2</v>
      </c>
      <c r="D747" s="26">
        <v>2767</v>
      </c>
      <c r="E747" s="27" t="s">
        <v>68</v>
      </c>
      <c r="O747" s="50">
        <v>74.2</v>
      </c>
      <c r="P747" s="25">
        <v>289.8</v>
      </c>
    </row>
    <row r="748" spans="2:16" x14ac:dyDescent="0.3">
      <c r="B748" s="25">
        <v>289.89</v>
      </c>
      <c r="C748" s="50">
        <v>74.3</v>
      </c>
      <c r="D748" s="26">
        <v>2766.9</v>
      </c>
      <c r="E748" s="27" t="s">
        <v>68</v>
      </c>
      <c r="O748" s="50">
        <v>74.3</v>
      </c>
      <c r="P748" s="25">
        <v>289.89</v>
      </c>
    </row>
    <row r="749" spans="2:16" x14ac:dyDescent="0.3">
      <c r="B749" s="25">
        <v>289.98</v>
      </c>
      <c r="C749" s="50">
        <v>74.400000000000006</v>
      </c>
      <c r="D749" s="26">
        <v>2766.7</v>
      </c>
      <c r="E749" s="27" t="s">
        <v>68</v>
      </c>
      <c r="O749" s="50">
        <v>74.400000000000006</v>
      </c>
      <c r="P749" s="25">
        <v>289.98</v>
      </c>
    </row>
    <row r="750" spans="2:16" x14ac:dyDescent="0.3">
      <c r="B750" s="25">
        <v>290.08</v>
      </c>
      <c r="C750" s="50">
        <v>74.5</v>
      </c>
      <c r="D750" s="26">
        <v>2766.6</v>
      </c>
      <c r="E750" s="27" t="s">
        <v>68</v>
      </c>
      <c r="O750" s="50">
        <v>74.5</v>
      </c>
      <c r="P750" s="25">
        <v>290.08</v>
      </c>
    </row>
    <row r="751" spans="2:16" x14ac:dyDescent="0.3">
      <c r="B751" s="25">
        <v>290.17</v>
      </c>
      <c r="C751" s="50">
        <v>74.599999999999994</v>
      </c>
      <c r="D751" s="26">
        <v>2766.4</v>
      </c>
      <c r="E751" s="27" t="s">
        <v>68</v>
      </c>
      <c r="O751" s="50">
        <v>74.599999999999994</v>
      </c>
      <c r="P751" s="25">
        <v>290.17</v>
      </c>
    </row>
    <row r="752" spans="2:16" x14ac:dyDescent="0.3">
      <c r="B752" s="25">
        <v>290.26</v>
      </c>
      <c r="C752" s="50">
        <v>74.7</v>
      </c>
      <c r="D752" s="26">
        <v>2766.3</v>
      </c>
      <c r="E752" s="27" t="s">
        <v>68</v>
      </c>
      <c r="O752" s="50">
        <v>74.7</v>
      </c>
      <c r="P752" s="25">
        <v>290.26</v>
      </c>
    </row>
    <row r="753" spans="2:16" x14ac:dyDescent="0.3">
      <c r="B753" s="25">
        <v>290.35000000000002</v>
      </c>
      <c r="C753" s="50">
        <v>74.8</v>
      </c>
      <c r="D753" s="26">
        <v>2766.2</v>
      </c>
      <c r="E753" s="27" t="s">
        <v>68</v>
      </c>
      <c r="O753" s="50">
        <v>74.8</v>
      </c>
      <c r="P753" s="25">
        <v>290.35000000000002</v>
      </c>
    </row>
    <row r="754" spans="2:16" x14ac:dyDescent="0.3">
      <c r="B754" s="25">
        <v>290.44</v>
      </c>
      <c r="C754" s="50">
        <v>74.900000000000006</v>
      </c>
      <c r="D754" s="26">
        <v>2766</v>
      </c>
      <c r="E754" s="27" t="s">
        <v>68</v>
      </c>
      <c r="O754" s="50">
        <v>74.900000000000006</v>
      </c>
      <c r="P754" s="25">
        <v>290.44</v>
      </c>
    </row>
    <row r="755" spans="2:16" x14ac:dyDescent="0.3">
      <c r="B755" s="25">
        <v>290.54000000000002</v>
      </c>
      <c r="C755" s="50">
        <v>75</v>
      </c>
      <c r="D755" s="26">
        <v>2765.9</v>
      </c>
      <c r="E755" s="27" t="s">
        <v>68</v>
      </c>
      <c r="O755" s="50">
        <v>75</v>
      </c>
      <c r="P755" s="25">
        <v>290.54000000000002</v>
      </c>
    </row>
    <row r="756" spans="2:16" x14ac:dyDescent="0.3">
      <c r="B756" s="25">
        <v>290.63</v>
      </c>
      <c r="C756" s="50">
        <v>75.099999999999994</v>
      </c>
      <c r="D756" s="26">
        <v>2765.8</v>
      </c>
      <c r="E756" s="27" t="s">
        <v>68</v>
      </c>
      <c r="O756" s="50">
        <v>75.099999999999994</v>
      </c>
      <c r="P756" s="25">
        <v>290.63</v>
      </c>
    </row>
    <row r="757" spans="2:16" x14ac:dyDescent="0.3">
      <c r="B757" s="25">
        <v>290.72000000000003</v>
      </c>
      <c r="C757" s="50">
        <v>75.2</v>
      </c>
      <c r="D757" s="26">
        <v>2765.6</v>
      </c>
      <c r="E757" s="27" t="s">
        <v>68</v>
      </c>
      <c r="O757" s="50">
        <v>75.2</v>
      </c>
      <c r="P757" s="25">
        <v>290.72000000000003</v>
      </c>
    </row>
    <row r="758" spans="2:16" x14ac:dyDescent="0.3">
      <c r="B758" s="25">
        <v>290.81</v>
      </c>
      <c r="C758" s="50">
        <v>75.3</v>
      </c>
      <c r="D758" s="26">
        <v>2765.5</v>
      </c>
      <c r="E758" s="27" t="s">
        <v>68</v>
      </c>
      <c r="O758" s="50">
        <v>75.3</v>
      </c>
      <c r="P758" s="25">
        <v>290.81</v>
      </c>
    </row>
    <row r="759" spans="2:16" x14ac:dyDescent="0.3">
      <c r="B759" s="25">
        <v>290.89999999999998</v>
      </c>
      <c r="C759" s="50">
        <v>75.400000000000006</v>
      </c>
      <c r="D759" s="26">
        <v>2765.3</v>
      </c>
      <c r="E759" s="27" t="s">
        <v>68</v>
      </c>
      <c r="O759" s="50">
        <v>75.400000000000006</v>
      </c>
      <c r="P759" s="25">
        <v>290.89999999999998</v>
      </c>
    </row>
    <row r="760" spans="2:16" x14ac:dyDescent="0.3">
      <c r="B760" s="25">
        <v>290.99</v>
      </c>
      <c r="C760" s="50">
        <v>75.5</v>
      </c>
      <c r="D760" s="26">
        <v>2765.2</v>
      </c>
      <c r="E760" s="27" t="s">
        <v>68</v>
      </c>
      <c r="O760" s="50">
        <v>75.5</v>
      </c>
      <c r="P760" s="25">
        <v>290.99</v>
      </c>
    </row>
    <row r="761" spans="2:16" x14ac:dyDescent="0.3">
      <c r="B761" s="25">
        <v>291.08</v>
      </c>
      <c r="C761" s="50">
        <v>75.599999999999994</v>
      </c>
      <c r="D761" s="26">
        <v>2765</v>
      </c>
      <c r="E761" s="27" t="s">
        <v>68</v>
      </c>
      <c r="O761" s="50">
        <v>75.599999999999994</v>
      </c>
      <c r="P761" s="25">
        <v>291.08</v>
      </c>
    </row>
    <row r="762" spans="2:16" x14ac:dyDescent="0.3">
      <c r="B762" s="25">
        <v>291.18</v>
      </c>
      <c r="C762" s="50">
        <v>75.7</v>
      </c>
      <c r="D762" s="26">
        <v>2764.9</v>
      </c>
      <c r="E762" s="27" t="s">
        <v>68</v>
      </c>
      <c r="O762" s="50">
        <v>75.7</v>
      </c>
      <c r="P762" s="25">
        <v>291.18</v>
      </c>
    </row>
    <row r="763" spans="2:16" x14ac:dyDescent="0.3">
      <c r="B763" s="25">
        <v>291.27</v>
      </c>
      <c r="C763" s="50">
        <v>75.8</v>
      </c>
      <c r="D763" s="26">
        <v>2764.8</v>
      </c>
      <c r="E763" s="27" t="s">
        <v>68</v>
      </c>
      <c r="O763" s="50">
        <v>75.8</v>
      </c>
      <c r="P763" s="25">
        <v>291.27</v>
      </c>
    </row>
    <row r="764" spans="2:16" x14ac:dyDescent="0.3">
      <c r="B764" s="25">
        <v>291.36</v>
      </c>
      <c r="C764" s="50">
        <v>75.900000000000006</v>
      </c>
      <c r="D764" s="26">
        <v>2764.6</v>
      </c>
      <c r="E764" s="27" t="s">
        <v>68</v>
      </c>
      <c r="O764" s="50">
        <v>75.900000000000006</v>
      </c>
      <c r="P764" s="25">
        <v>291.36</v>
      </c>
    </row>
    <row r="765" spans="2:16" x14ac:dyDescent="0.3">
      <c r="B765" s="25">
        <v>291.45</v>
      </c>
      <c r="C765" s="50">
        <v>76</v>
      </c>
      <c r="D765" s="26">
        <v>2764.5</v>
      </c>
      <c r="E765" s="27" t="s">
        <v>68</v>
      </c>
      <c r="O765" s="50">
        <v>76</v>
      </c>
      <c r="P765" s="25">
        <v>291.45</v>
      </c>
    </row>
    <row r="766" spans="2:16" x14ac:dyDescent="0.3">
      <c r="B766" s="25">
        <v>291.54000000000002</v>
      </c>
      <c r="C766" s="50">
        <v>76.099999999999994</v>
      </c>
      <c r="D766" s="26">
        <v>2764.3</v>
      </c>
      <c r="E766" s="27" t="s">
        <v>68</v>
      </c>
      <c r="O766" s="50">
        <v>76.099999999999994</v>
      </c>
      <c r="P766" s="25">
        <v>291.54000000000002</v>
      </c>
    </row>
    <row r="767" spans="2:16" x14ac:dyDescent="0.3">
      <c r="B767" s="25">
        <v>291.63</v>
      </c>
      <c r="C767" s="50">
        <v>76.2</v>
      </c>
      <c r="D767" s="26">
        <v>2764.2</v>
      </c>
      <c r="E767" s="27" t="s">
        <v>68</v>
      </c>
      <c r="O767" s="50">
        <v>76.2</v>
      </c>
      <c r="P767" s="25">
        <v>291.63</v>
      </c>
    </row>
    <row r="768" spans="2:16" x14ac:dyDescent="0.3">
      <c r="B768" s="25">
        <v>291.72000000000003</v>
      </c>
      <c r="C768" s="50">
        <v>76.3</v>
      </c>
      <c r="D768" s="26">
        <v>2764.1</v>
      </c>
      <c r="E768" s="27" t="s">
        <v>68</v>
      </c>
      <c r="O768" s="50">
        <v>76.3</v>
      </c>
      <c r="P768" s="25">
        <v>291.72000000000003</v>
      </c>
    </row>
    <row r="769" spans="2:16" x14ac:dyDescent="0.3">
      <c r="B769" s="25">
        <v>291.81</v>
      </c>
      <c r="C769" s="50">
        <v>76.400000000000006</v>
      </c>
      <c r="D769" s="26">
        <v>2763.9</v>
      </c>
      <c r="E769" s="27" t="s">
        <v>68</v>
      </c>
      <c r="O769" s="50">
        <v>76.400000000000006</v>
      </c>
      <c r="P769" s="25">
        <v>291.81</v>
      </c>
    </row>
    <row r="770" spans="2:16" x14ac:dyDescent="0.3">
      <c r="B770" s="25">
        <v>291.89999999999998</v>
      </c>
      <c r="C770" s="50">
        <v>76.5</v>
      </c>
      <c r="D770" s="26">
        <v>2763.8</v>
      </c>
      <c r="E770" s="27" t="s">
        <v>68</v>
      </c>
      <c r="O770" s="50">
        <v>76.5</v>
      </c>
      <c r="P770" s="25">
        <v>291.89999999999998</v>
      </c>
    </row>
    <row r="771" spans="2:16" x14ac:dyDescent="0.3">
      <c r="B771" s="25">
        <v>291.99</v>
      </c>
      <c r="C771" s="50">
        <v>76.599999999999994</v>
      </c>
      <c r="D771" s="26">
        <v>2763.6</v>
      </c>
      <c r="E771" s="27" t="s">
        <v>68</v>
      </c>
      <c r="O771" s="50">
        <v>76.599999999999994</v>
      </c>
      <c r="P771" s="25">
        <v>291.99</v>
      </c>
    </row>
    <row r="772" spans="2:16" x14ac:dyDescent="0.3">
      <c r="B772" s="25">
        <v>292.08</v>
      </c>
      <c r="C772" s="50">
        <v>76.7</v>
      </c>
      <c r="D772" s="26">
        <v>2763.5</v>
      </c>
      <c r="E772" s="27" t="s">
        <v>68</v>
      </c>
      <c r="O772" s="50">
        <v>76.7</v>
      </c>
      <c r="P772" s="25">
        <v>292.08</v>
      </c>
    </row>
    <row r="773" spans="2:16" x14ac:dyDescent="0.3">
      <c r="B773" s="25">
        <v>292.17</v>
      </c>
      <c r="C773" s="50">
        <v>76.8</v>
      </c>
      <c r="D773" s="26">
        <v>2763.3</v>
      </c>
      <c r="E773" s="27" t="s">
        <v>68</v>
      </c>
      <c r="O773" s="50">
        <v>76.8</v>
      </c>
      <c r="P773" s="25">
        <v>292.17</v>
      </c>
    </row>
    <row r="774" spans="2:16" x14ac:dyDescent="0.3">
      <c r="B774" s="25">
        <v>292.26</v>
      </c>
      <c r="C774" s="50">
        <v>76.900000000000006</v>
      </c>
      <c r="D774" s="26">
        <v>2763.2</v>
      </c>
      <c r="E774" s="27" t="s">
        <v>68</v>
      </c>
      <c r="O774" s="50">
        <v>76.900000000000006</v>
      </c>
      <c r="P774" s="25">
        <v>292.26</v>
      </c>
    </row>
    <row r="775" spans="2:16" x14ac:dyDescent="0.3">
      <c r="B775" s="25">
        <v>292.35000000000002</v>
      </c>
      <c r="C775" s="50">
        <v>77</v>
      </c>
      <c r="D775" s="26">
        <v>2763.1</v>
      </c>
      <c r="E775" s="27" t="s">
        <v>68</v>
      </c>
      <c r="O775" s="50">
        <v>77</v>
      </c>
      <c r="P775" s="25">
        <v>292.35000000000002</v>
      </c>
    </row>
    <row r="776" spans="2:16" x14ac:dyDescent="0.3">
      <c r="B776" s="25">
        <v>292.44</v>
      </c>
      <c r="C776" s="50">
        <v>77.099999999999994</v>
      </c>
      <c r="D776" s="26">
        <v>2762.9</v>
      </c>
      <c r="E776" s="27" t="s">
        <v>68</v>
      </c>
      <c r="O776" s="50">
        <v>77.099999999999994</v>
      </c>
      <c r="P776" s="25">
        <v>292.44</v>
      </c>
    </row>
    <row r="777" spans="2:16" x14ac:dyDescent="0.3">
      <c r="B777" s="25">
        <v>292.52999999999997</v>
      </c>
      <c r="C777" s="50">
        <v>77.2</v>
      </c>
      <c r="D777" s="26">
        <v>2762.8</v>
      </c>
      <c r="E777" s="27" t="s">
        <v>68</v>
      </c>
      <c r="O777" s="50">
        <v>77.2</v>
      </c>
      <c r="P777" s="25">
        <v>292.52999999999997</v>
      </c>
    </row>
    <row r="778" spans="2:16" x14ac:dyDescent="0.3">
      <c r="B778" s="25">
        <v>292.62</v>
      </c>
      <c r="C778" s="50">
        <v>77.3</v>
      </c>
      <c r="D778" s="26">
        <v>2762.6</v>
      </c>
      <c r="E778" s="27" t="s">
        <v>68</v>
      </c>
      <c r="O778" s="50">
        <v>77.3</v>
      </c>
      <c r="P778" s="25">
        <v>292.62</v>
      </c>
    </row>
    <row r="779" spans="2:16" x14ac:dyDescent="0.3">
      <c r="B779" s="25">
        <v>292.70999999999998</v>
      </c>
      <c r="C779" s="50">
        <v>77.400000000000006</v>
      </c>
      <c r="D779" s="26">
        <v>2762.5</v>
      </c>
      <c r="E779" s="27" t="s">
        <v>68</v>
      </c>
      <c r="O779" s="50">
        <v>77.400000000000006</v>
      </c>
      <c r="P779" s="25">
        <v>292.70999999999998</v>
      </c>
    </row>
    <row r="780" spans="2:16" x14ac:dyDescent="0.3">
      <c r="B780" s="25">
        <v>292.8</v>
      </c>
      <c r="C780" s="50">
        <v>77.5</v>
      </c>
      <c r="D780" s="26">
        <v>2762.3</v>
      </c>
      <c r="E780" s="27" t="s">
        <v>68</v>
      </c>
      <c r="O780" s="50">
        <v>77.5</v>
      </c>
      <c r="P780" s="25">
        <v>292.8</v>
      </c>
    </row>
    <row r="781" spans="2:16" x14ac:dyDescent="0.3">
      <c r="B781" s="25">
        <v>292.89</v>
      </c>
      <c r="C781" s="50">
        <v>77.599999999999994</v>
      </c>
      <c r="D781" s="26">
        <v>2762.2</v>
      </c>
      <c r="E781" s="27" t="s">
        <v>68</v>
      </c>
      <c r="O781" s="50">
        <v>77.599999999999994</v>
      </c>
      <c r="P781" s="25">
        <v>292.89</v>
      </c>
    </row>
    <row r="782" spans="2:16" x14ac:dyDescent="0.3">
      <c r="B782" s="25">
        <v>292.98</v>
      </c>
      <c r="C782" s="50">
        <v>77.7</v>
      </c>
      <c r="D782" s="26">
        <v>2762.1</v>
      </c>
      <c r="E782" s="27" t="s">
        <v>68</v>
      </c>
      <c r="O782" s="50">
        <v>77.7</v>
      </c>
      <c r="P782" s="25">
        <v>292.98</v>
      </c>
    </row>
    <row r="783" spans="2:16" x14ac:dyDescent="0.3">
      <c r="B783" s="25">
        <v>293.07</v>
      </c>
      <c r="C783" s="50">
        <v>77.8</v>
      </c>
      <c r="D783" s="26">
        <v>2761.9</v>
      </c>
      <c r="E783" s="27" t="s">
        <v>68</v>
      </c>
      <c r="O783" s="50">
        <v>77.8</v>
      </c>
      <c r="P783" s="25">
        <v>293.07</v>
      </c>
    </row>
    <row r="784" spans="2:16" x14ac:dyDescent="0.3">
      <c r="B784" s="25">
        <v>293.16000000000003</v>
      </c>
      <c r="C784" s="50">
        <v>77.900000000000006</v>
      </c>
      <c r="D784" s="26">
        <v>2761.8</v>
      </c>
      <c r="E784" s="27" t="s">
        <v>68</v>
      </c>
      <c r="O784" s="50">
        <v>77.900000000000006</v>
      </c>
      <c r="P784" s="25">
        <v>293.16000000000003</v>
      </c>
    </row>
    <row r="785" spans="2:16" x14ac:dyDescent="0.3">
      <c r="B785" s="25">
        <v>293.25</v>
      </c>
      <c r="C785" s="50">
        <v>78</v>
      </c>
      <c r="D785" s="26">
        <v>2761.6</v>
      </c>
      <c r="E785" s="27" t="s">
        <v>68</v>
      </c>
      <c r="O785" s="50">
        <v>78</v>
      </c>
      <c r="P785" s="25">
        <v>293.25</v>
      </c>
    </row>
    <row r="786" spans="2:16" x14ac:dyDescent="0.3">
      <c r="B786" s="25">
        <v>293.33</v>
      </c>
      <c r="C786" s="50">
        <v>78.099999999999994</v>
      </c>
      <c r="D786" s="26">
        <v>2761.5</v>
      </c>
      <c r="E786" s="27" t="s">
        <v>68</v>
      </c>
      <c r="O786" s="50">
        <v>78.099999999999994</v>
      </c>
      <c r="P786" s="25">
        <v>293.33</v>
      </c>
    </row>
    <row r="787" spans="2:16" x14ac:dyDescent="0.3">
      <c r="B787" s="25">
        <v>293.42</v>
      </c>
      <c r="C787" s="50">
        <v>78.2</v>
      </c>
      <c r="D787" s="26">
        <v>2761.3</v>
      </c>
      <c r="E787" s="27" t="s">
        <v>68</v>
      </c>
      <c r="O787" s="50">
        <v>78.2</v>
      </c>
      <c r="P787" s="25">
        <v>293.42</v>
      </c>
    </row>
    <row r="788" spans="2:16" x14ac:dyDescent="0.3">
      <c r="B788" s="25">
        <v>293.51</v>
      </c>
      <c r="C788" s="50">
        <v>78.3</v>
      </c>
      <c r="D788" s="26">
        <v>2761.2</v>
      </c>
      <c r="E788" s="27" t="s">
        <v>68</v>
      </c>
      <c r="O788" s="50">
        <v>78.3</v>
      </c>
      <c r="P788" s="25">
        <v>293.51</v>
      </c>
    </row>
    <row r="789" spans="2:16" x14ac:dyDescent="0.3">
      <c r="B789" s="25">
        <v>293.60000000000002</v>
      </c>
      <c r="C789" s="50">
        <v>78.400000000000006</v>
      </c>
      <c r="D789" s="26">
        <v>2761</v>
      </c>
      <c r="E789" s="27" t="s">
        <v>68</v>
      </c>
      <c r="O789" s="50">
        <v>78.400000000000006</v>
      </c>
      <c r="P789" s="25">
        <v>293.60000000000002</v>
      </c>
    </row>
    <row r="790" spans="2:16" x14ac:dyDescent="0.3">
      <c r="B790" s="25">
        <v>293.69</v>
      </c>
      <c r="C790" s="50">
        <v>78.5</v>
      </c>
      <c r="D790" s="26">
        <v>2760.9</v>
      </c>
      <c r="E790" s="27" t="s">
        <v>68</v>
      </c>
      <c r="O790" s="50">
        <v>78.5</v>
      </c>
      <c r="P790" s="25">
        <v>293.69</v>
      </c>
    </row>
    <row r="791" spans="2:16" x14ac:dyDescent="0.3">
      <c r="B791" s="25">
        <v>293.77999999999997</v>
      </c>
      <c r="C791" s="50">
        <v>78.599999999999994</v>
      </c>
      <c r="D791" s="26">
        <v>2760.7</v>
      </c>
      <c r="E791" s="27" t="s">
        <v>68</v>
      </c>
      <c r="O791" s="50">
        <v>78.599999999999994</v>
      </c>
      <c r="P791" s="25">
        <v>293.77999999999997</v>
      </c>
    </row>
    <row r="792" spans="2:16" x14ac:dyDescent="0.3">
      <c r="B792" s="25">
        <v>293.87</v>
      </c>
      <c r="C792" s="50">
        <v>78.7</v>
      </c>
      <c r="D792" s="26">
        <v>2760.6</v>
      </c>
      <c r="E792" s="27" t="s">
        <v>68</v>
      </c>
      <c r="O792" s="50">
        <v>78.7</v>
      </c>
      <c r="P792" s="25">
        <v>293.87</v>
      </c>
    </row>
    <row r="793" spans="2:16" x14ac:dyDescent="0.3">
      <c r="B793" s="25">
        <v>293.95</v>
      </c>
      <c r="C793" s="50">
        <v>78.8</v>
      </c>
      <c r="D793" s="26">
        <v>2760.5</v>
      </c>
      <c r="E793" s="27" t="s">
        <v>68</v>
      </c>
      <c r="O793" s="50">
        <v>78.8</v>
      </c>
      <c r="P793" s="25">
        <v>293.95</v>
      </c>
    </row>
    <row r="794" spans="2:16" x14ac:dyDescent="0.3">
      <c r="B794" s="25">
        <v>294.04000000000002</v>
      </c>
      <c r="C794" s="50">
        <v>78.900000000000006</v>
      </c>
      <c r="D794" s="26">
        <v>2760.3</v>
      </c>
      <c r="E794" s="27" t="s">
        <v>68</v>
      </c>
      <c r="O794" s="50">
        <v>78.900000000000006</v>
      </c>
      <c r="P794" s="25">
        <v>294.04000000000002</v>
      </c>
    </row>
    <row r="795" spans="2:16" x14ac:dyDescent="0.3">
      <c r="B795" s="25">
        <v>294.13</v>
      </c>
      <c r="C795" s="50">
        <v>79</v>
      </c>
      <c r="D795" s="26">
        <v>2760.2</v>
      </c>
      <c r="E795" s="27" t="s">
        <v>68</v>
      </c>
      <c r="O795" s="50">
        <v>79</v>
      </c>
      <c r="P795" s="25">
        <v>294.13</v>
      </c>
    </row>
    <row r="796" spans="2:16" x14ac:dyDescent="0.3">
      <c r="B796" s="25">
        <v>294.22000000000003</v>
      </c>
      <c r="C796" s="50">
        <v>79.099999999999994</v>
      </c>
      <c r="D796" s="26">
        <v>2760</v>
      </c>
      <c r="E796" s="27" t="s">
        <v>68</v>
      </c>
      <c r="O796" s="50">
        <v>79.099999999999994</v>
      </c>
      <c r="P796" s="25">
        <v>294.22000000000003</v>
      </c>
    </row>
    <row r="797" spans="2:16" x14ac:dyDescent="0.3">
      <c r="B797" s="25">
        <v>294.31</v>
      </c>
      <c r="C797" s="50">
        <v>79.2</v>
      </c>
      <c r="D797" s="26">
        <v>2759.9</v>
      </c>
      <c r="E797" s="27" t="s">
        <v>68</v>
      </c>
      <c r="O797" s="50">
        <v>79.2</v>
      </c>
      <c r="P797" s="25">
        <v>294.31</v>
      </c>
    </row>
    <row r="798" spans="2:16" x14ac:dyDescent="0.3">
      <c r="B798" s="25">
        <v>294.39</v>
      </c>
      <c r="C798" s="50">
        <v>79.3</v>
      </c>
      <c r="D798" s="26">
        <v>2759.7</v>
      </c>
      <c r="E798" s="27" t="s">
        <v>68</v>
      </c>
      <c r="O798" s="50">
        <v>79.3</v>
      </c>
      <c r="P798" s="25">
        <v>294.39</v>
      </c>
    </row>
    <row r="799" spans="2:16" x14ac:dyDescent="0.3">
      <c r="B799" s="25">
        <v>294.48</v>
      </c>
      <c r="C799" s="50">
        <v>79.400000000000006</v>
      </c>
      <c r="D799" s="26">
        <v>2759.6</v>
      </c>
      <c r="E799" s="27" t="s">
        <v>68</v>
      </c>
      <c r="O799" s="50">
        <v>79.400000000000006</v>
      </c>
      <c r="P799" s="25">
        <v>294.48</v>
      </c>
    </row>
    <row r="800" spans="2:16" x14ac:dyDescent="0.3">
      <c r="B800" s="25">
        <v>294.57</v>
      </c>
      <c r="C800" s="50">
        <v>79.5</v>
      </c>
      <c r="D800" s="26">
        <v>2759.4</v>
      </c>
      <c r="E800" s="27" t="s">
        <v>68</v>
      </c>
      <c r="O800" s="50">
        <v>79.5</v>
      </c>
      <c r="P800" s="25">
        <v>294.57</v>
      </c>
    </row>
    <row r="801" spans="2:16" x14ac:dyDescent="0.3">
      <c r="B801" s="25">
        <v>294.66000000000003</v>
      </c>
      <c r="C801" s="50">
        <v>79.599999999999994</v>
      </c>
      <c r="D801" s="26">
        <v>2759.3</v>
      </c>
      <c r="E801" s="27" t="s">
        <v>68</v>
      </c>
      <c r="O801" s="50">
        <v>79.599999999999994</v>
      </c>
      <c r="P801" s="25">
        <v>294.66000000000003</v>
      </c>
    </row>
    <row r="802" spans="2:16" x14ac:dyDescent="0.3">
      <c r="B802" s="25">
        <v>294.75</v>
      </c>
      <c r="C802" s="50">
        <v>79.7</v>
      </c>
      <c r="D802" s="26">
        <v>2759.1</v>
      </c>
      <c r="E802" s="27" t="s">
        <v>68</v>
      </c>
      <c r="O802" s="50">
        <v>79.7</v>
      </c>
      <c r="P802" s="25">
        <v>294.75</v>
      </c>
    </row>
    <row r="803" spans="2:16" x14ac:dyDescent="0.3">
      <c r="B803" s="25">
        <v>294.83</v>
      </c>
      <c r="C803" s="50">
        <v>79.8</v>
      </c>
      <c r="D803" s="26">
        <v>2759</v>
      </c>
      <c r="E803" s="27" t="s">
        <v>68</v>
      </c>
      <c r="O803" s="50">
        <v>79.8</v>
      </c>
      <c r="P803" s="25">
        <v>294.83</v>
      </c>
    </row>
    <row r="804" spans="2:16" x14ac:dyDescent="0.3">
      <c r="B804" s="25">
        <v>294.92</v>
      </c>
      <c r="C804" s="50">
        <v>79.900000000000006</v>
      </c>
      <c r="D804" s="26">
        <v>2758.8</v>
      </c>
      <c r="E804" s="27" t="s">
        <v>68</v>
      </c>
      <c r="O804" s="50">
        <v>79.900000000000006</v>
      </c>
      <c r="P804" s="25">
        <v>294.92</v>
      </c>
    </row>
    <row r="805" spans="2:16" x14ac:dyDescent="0.3">
      <c r="B805" s="25">
        <v>295.01</v>
      </c>
      <c r="C805" s="50">
        <v>80</v>
      </c>
      <c r="D805" s="26">
        <v>2758.7</v>
      </c>
      <c r="E805" s="27" t="s">
        <v>68</v>
      </c>
      <c r="O805" s="50">
        <v>80</v>
      </c>
      <c r="P805" s="25">
        <v>295.01</v>
      </c>
    </row>
    <row r="806" spans="2:16" x14ac:dyDescent="0.3">
      <c r="B806" s="25">
        <v>295.08999999999997</v>
      </c>
      <c r="C806" s="50">
        <v>80.099999999999994</v>
      </c>
      <c r="D806" s="26">
        <v>2758.5</v>
      </c>
      <c r="E806" s="27" t="s">
        <v>68</v>
      </c>
      <c r="O806" s="50">
        <v>80.099999999999994</v>
      </c>
      <c r="P806" s="25">
        <v>295.08999999999997</v>
      </c>
    </row>
    <row r="807" spans="2:16" x14ac:dyDescent="0.3">
      <c r="B807" s="25">
        <v>295.18</v>
      </c>
      <c r="C807" s="50">
        <v>80.2</v>
      </c>
      <c r="D807" s="26">
        <v>2758.4</v>
      </c>
      <c r="E807" s="27" t="s">
        <v>68</v>
      </c>
      <c r="O807" s="50">
        <v>80.2</v>
      </c>
      <c r="P807" s="25">
        <v>295.18</v>
      </c>
    </row>
    <row r="808" spans="2:16" x14ac:dyDescent="0.3">
      <c r="B808" s="25">
        <v>295.27</v>
      </c>
      <c r="C808" s="50">
        <v>80.3</v>
      </c>
      <c r="D808" s="26">
        <v>2758.2</v>
      </c>
      <c r="E808" s="27" t="s">
        <v>68</v>
      </c>
      <c r="O808" s="50">
        <v>80.3</v>
      </c>
      <c r="P808" s="25">
        <v>295.27</v>
      </c>
    </row>
    <row r="809" spans="2:16" x14ac:dyDescent="0.3">
      <c r="B809" s="25">
        <v>295.36</v>
      </c>
      <c r="C809" s="50">
        <v>80.400000000000006</v>
      </c>
      <c r="D809" s="26">
        <v>2758.1</v>
      </c>
      <c r="E809" s="27" t="s">
        <v>68</v>
      </c>
      <c r="O809" s="50">
        <v>80.400000000000006</v>
      </c>
      <c r="P809" s="25">
        <v>295.36</v>
      </c>
    </row>
    <row r="810" spans="2:16" x14ac:dyDescent="0.3">
      <c r="B810" s="25">
        <v>295.44</v>
      </c>
      <c r="C810" s="50">
        <v>80.5</v>
      </c>
      <c r="D810" s="26">
        <v>2757.9</v>
      </c>
      <c r="E810" s="27" t="s">
        <v>68</v>
      </c>
      <c r="O810" s="50">
        <v>80.5</v>
      </c>
      <c r="P810" s="25">
        <v>295.44</v>
      </c>
    </row>
    <row r="811" spans="2:16" x14ac:dyDescent="0.3">
      <c r="B811" s="25">
        <v>295.52999999999997</v>
      </c>
      <c r="C811" s="50">
        <v>80.599999999999994</v>
      </c>
      <c r="D811" s="26">
        <v>2757.8</v>
      </c>
      <c r="E811" s="27" t="s">
        <v>68</v>
      </c>
      <c r="O811" s="50">
        <v>80.599999999999994</v>
      </c>
      <c r="P811" s="25">
        <v>295.52999999999997</v>
      </c>
    </row>
    <row r="812" spans="2:16" x14ac:dyDescent="0.3">
      <c r="B812" s="25">
        <v>295.62</v>
      </c>
      <c r="C812" s="50">
        <v>80.7</v>
      </c>
      <c r="D812" s="26">
        <v>2757.6</v>
      </c>
      <c r="E812" s="27" t="s">
        <v>68</v>
      </c>
      <c r="O812" s="50">
        <v>80.7</v>
      </c>
      <c r="P812" s="25">
        <v>295.62</v>
      </c>
    </row>
    <row r="813" spans="2:16" x14ac:dyDescent="0.3">
      <c r="B813" s="25">
        <v>295.7</v>
      </c>
      <c r="C813" s="50">
        <v>80.8</v>
      </c>
      <c r="D813" s="26">
        <v>2757.5</v>
      </c>
      <c r="E813" s="27" t="s">
        <v>68</v>
      </c>
      <c r="O813" s="50">
        <v>80.8</v>
      </c>
      <c r="P813" s="25">
        <v>295.7</v>
      </c>
    </row>
    <row r="814" spans="2:16" x14ac:dyDescent="0.3">
      <c r="B814" s="25">
        <v>295.79000000000002</v>
      </c>
      <c r="C814" s="50">
        <v>80.900000000000006</v>
      </c>
      <c r="D814" s="26">
        <v>2757.3</v>
      </c>
      <c r="E814" s="27" t="s">
        <v>68</v>
      </c>
      <c r="O814" s="50">
        <v>80.900000000000006</v>
      </c>
      <c r="P814" s="25">
        <v>295.79000000000002</v>
      </c>
    </row>
    <row r="815" spans="2:16" x14ac:dyDescent="0.3">
      <c r="B815" s="25">
        <v>295.88</v>
      </c>
      <c r="C815" s="50">
        <v>81</v>
      </c>
      <c r="D815" s="26">
        <v>2757.2</v>
      </c>
      <c r="E815" s="27" t="s">
        <v>68</v>
      </c>
      <c r="O815" s="50">
        <v>81</v>
      </c>
      <c r="P815" s="25">
        <v>295.88</v>
      </c>
    </row>
    <row r="816" spans="2:16" x14ac:dyDescent="0.3">
      <c r="B816" s="25">
        <v>295.95999999999998</v>
      </c>
      <c r="C816" s="50">
        <v>81.099999999999994</v>
      </c>
      <c r="D816" s="26">
        <v>2757</v>
      </c>
      <c r="E816" s="27" t="s">
        <v>68</v>
      </c>
      <c r="O816" s="50">
        <v>81.099999999999994</v>
      </c>
      <c r="P816" s="25">
        <v>295.95999999999998</v>
      </c>
    </row>
    <row r="817" spans="2:16" x14ac:dyDescent="0.3">
      <c r="B817" s="25">
        <v>296.05</v>
      </c>
      <c r="C817" s="50">
        <v>81.2</v>
      </c>
      <c r="D817" s="26">
        <v>2756.9</v>
      </c>
      <c r="E817" s="27" t="s">
        <v>68</v>
      </c>
      <c r="O817" s="50">
        <v>81.2</v>
      </c>
      <c r="P817" s="25">
        <v>296.05</v>
      </c>
    </row>
    <row r="818" spans="2:16" x14ac:dyDescent="0.3">
      <c r="B818" s="25">
        <v>296.14</v>
      </c>
      <c r="C818" s="50">
        <v>81.3</v>
      </c>
      <c r="D818" s="26">
        <v>2756.7</v>
      </c>
      <c r="E818" s="27" t="s">
        <v>68</v>
      </c>
      <c r="O818" s="50">
        <v>81.3</v>
      </c>
      <c r="P818" s="25">
        <v>296.14</v>
      </c>
    </row>
    <row r="819" spans="2:16" x14ac:dyDescent="0.3">
      <c r="B819" s="25">
        <v>296.22000000000003</v>
      </c>
      <c r="C819" s="50">
        <v>81.400000000000006</v>
      </c>
      <c r="D819" s="26">
        <v>2756.6</v>
      </c>
      <c r="E819" s="27" t="s">
        <v>68</v>
      </c>
      <c r="O819" s="50">
        <v>81.400000000000006</v>
      </c>
      <c r="P819" s="25">
        <v>296.22000000000003</v>
      </c>
    </row>
    <row r="820" spans="2:16" x14ac:dyDescent="0.3">
      <c r="B820" s="25">
        <v>296.31</v>
      </c>
      <c r="C820" s="50">
        <v>81.5</v>
      </c>
      <c r="D820" s="26">
        <v>2756.4</v>
      </c>
      <c r="E820" s="27" t="s">
        <v>68</v>
      </c>
      <c r="O820" s="50">
        <v>81.5</v>
      </c>
      <c r="P820" s="25">
        <v>296.31</v>
      </c>
    </row>
    <row r="821" spans="2:16" x14ac:dyDescent="0.3">
      <c r="B821" s="25">
        <v>296.39</v>
      </c>
      <c r="C821" s="50">
        <v>81.599999999999994</v>
      </c>
      <c r="D821" s="26">
        <v>2756.3</v>
      </c>
      <c r="E821" s="27" t="s">
        <v>68</v>
      </c>
      <c r="O821" s="50">
        <v>81.599999999999994</v>
      </c>
      <c r="P821" s="25">
        <v>296.39</v>
      </c>
    </row>
    <row r="822" spans="2:16" x14ac:dyDescent="0.3">
      <c r="B822" s="25">
        <v>296.48</v>
      </c>
      <c r="C822" s="50">
        <v>81.7</v>
      </c>
      <c r="D822" s="26">
        <v>2756.1</v>
      </c>
      <c r="E822" s="27" t="s">
        <v>68</v>
      </c>
      <c r="O822" s="50">
        <v>81.7</v>
      </c>
      <c r="P822" s="25">
        <v>296.48</v>
      </c>
    </row>
    <row r="823" spans="2:16" x14ac:dyDescent="0.3">
      <c r="B823" s="25">
        <v>296.57</v>
      </c>
      <c r="C823" s="50">
        <v>81.8</v>
      </c>
      <c r="D823" s="26">
        <v>2756</v>
      </c>
      <c r="E823" s="27" t="s">
        <v>68</v>
      </c>
      <c r="O823" s="50">
        <v>81.8</v>
      </c>
      <c r="P823" s="25">
        <v>296.57</v>
      </c>
    </row>
    <row r="824" spans="2:16" x14ac:dyDescent="0.3">
      <c r="B824" s="25">
        <v>296.64999999999998</v>
      </c>
      <c r="C824" s="50">
        <v>81.900000000000006</v>
      </c>
      <c r="D824" s="26">
        <v>2755.8</v>
      </c>
      <c r="E824" s="27" t="s">
        <v>68</v>
      </c>
      <c r="O824" s="50">
        <v>81.900000000000006</v>
      </c>
      <c r="P824" s="25">
        <v>296.64999999999998</v>
      </c>
    </row>
    <row r="825" spans="2:16" x14ac:dyDescent="0.3">
      <c r="B825" s="25">
        <v>296.74</v>
      </c>
      <c r="C825" s="50">
        <v>82</v>
      </c>
      <c r="D825" s="26">
        <v>2755.7</v>
      </c>
      <c r="E825" s="27" t="s">
        <v>68</v>
      </c>
      <c r="O825" s="50">
        <v>82</v>
      </c>
      <c r="P825" s="25">
        <v>296.74</v>
      </c>
    </row>
    <row r="826" spans="2:16" x14ac:dyDescent="0.3">
      <c r="B826" s="25">
        <v>296.82</v>
      </c>
      <c r="C826" s="50">
        <v>82.1</v>
      </c>
      <c r="D826" s="26">
        <v>2755.5</v>
      </c>
      <c r="E826" s="27" t="s">
        <v>68</v>
      </c>
      <c r="O826" s="50">
        <v>82.1</v>
      </c>
      <c r="P826" s="25">
        <v>296.82</v>
      </c>
    </row>
    <row r="827" spans="2:16" x14ac:dyDescent="0.3">
      <c r="B827" s="25">
        <v>296.91000000000003</v>
      </c>
      <c r="C827" s="50">
        <v>82.2</v>
      </c>
      <c r="D827" s="26">
        <v>2755.4</v>
      </c>
      <c r="E827" s="27" t="s">
        <v>68</v>
      </c>
      <c r="O827" s="50">
        <v>82.2</v>
      </c>
      <c r="P827" s="25">
        <v>296.91000000000003</v>
      </c>
    </row>
    <row r="828" spans="2:16" x14ac:dyDescent="0.3">
      <c r="B828" s="25">
        <v>296.99</v>
      </c>
      <c r="C828" s="50">
        <v>82.3</v>
      </c>
      <c r="D828" s="26">
        <v>2755.2</v>
      </c>
      <c r="E828" s="27" t="s">
        <v>68</v>
      </c>
      <c r="O828" s="50">
        <v>82.3</v>
      </c>
      <c r="P828" s="25">
        <v>296.99</v>
      </c>
    </row>
    <row r="829" spans="2:16" x14ac:dyDescent="0.3">
      <c r="B829" s="25">
        <v>297.08</v>
      </c>
      <c r="C829" s="50">
        <v>82.4</v>
      </c>
      <c r="D829" s="26">
        <v>2755.1</v>
      </c>
      <c r="E829" s="27" t="s">
        <v>68</v>
      </c>
      <c r="O829" s="50">
        <v>82.4</v>
      </c>
      <c r="P829" s="25">
        <v>297.08</v>
      </c>
    </row>
    <row r="830" spans="2:16" x14ac:dyDescent="0.3">
      <c r="B830" s="25">
        <v>297.16000000000003</v>
      </c>
      <c r="C830" s="50">
        <v>82.5</v>
      </c>
      <c r="D830" s="26">
        <v>2754.9</v>
      </c>
      <c r="E830" s="27" t="s">
        <v>68</v>
      </c>
      <c r="O830" s="50">
        <v>82.5</v>
      </c>
      <c r="P830" s="25">
        <v>297.16000000000003</v>
      </c>
    </row>
    <row r="831" spans="2:16" x14ac:dyDescent="0.3">
      <c r="B831" s="25">
        <v>297.25</v>
      </c>
      <c r="C831" s="50">
        <v>82.6</v>
      </c>
      <c r="D831" s="26">
        <v>2754.8</v>
      </c>
      <c r="E831" s="27" t="s">
        <v>68</v>
      </c>
      <c r="O831" s="50">
        <v>82.6</v>
      </c>
      <c r="P831" s="25">
        <v>297.25</v>
      </c>
    </row>
    <row r="832" spans="2:16" x14ac:dyDescent="0.3">
      <c r="B832" s="25">
        <v>297.33</v>
      </c>
      <c r="C832" s="50">
        <v>82.7</v>
      </c>
      <c r="D832" s="26">
        <v>2754.6</v>
      </c>
      <c r="E832" s="27" t="s">
        <v>68</v>
      </c>
      <c r="O832" s="50">
        <v>82.7</v>
      </c>
      <c r="P832" s="25">
        <v>297.33</v>
      </c>
    </row>
    <row r="833" spans="2:16" x14ac:dyDescent="0.3">
      <c r="B833" s="25">
        <v>297.42</v>
      </c>
      <c r="C833" s="50">
        <v>82.8</v>
      </c>
      <c r="D833" s="26">
        <v>2754.5</v>
      </c>
      <c r="E833" s="27" t="s">
        <v>68</v>
      </c>
      <c r="O833" s="50">
        <v>82.8</v>
      </c>
      <c r="P833" s="25">
        <v>297.42</v>
      </c>
    </row>
    <row r="834" spans="2:16" x14ac:dyDescent="0.3">
      <c r="B834" s="25">
        <v>297.5</v>
      </c>
      <c r="C834" s="50">
        <v>82.9</v>
      </c>
      <c r="D834" s="26">
        <v>2754.3</v>
      </c>
      <c r="E834" s="27" t="s">
        <v>68</v>
      </c>
      <c r="O834" s="50">
        <v>82.9</v>
      </c>
      <c r="P834" s="25">
        <v>297.5</v>
      </c>
    </row>
    <row r="835" spans="2:16" x14ac:dyDescent="0.3">
      <c r="B835" s="25">
        <v>297.58999999999997</v>
      </c>
      <c r="C835" s="50">
        <v>83</v>
      </c>
      <c r="D835" s="26">
        <v>2754.1</v>
      </c>
      <c r="E835" s="27" t="s">
        <v>68</v>
      </c>
      <c r="O835" s="50">
        <v>83</v>
      </c>
      <c r="P835" s="25">
        <v>297.58999999999997</v>
      </c>
    </row>
    <row r="836" spans="2:16" x14ac:dyDescent="0.3">
      <c r="B836" s="25">
        <v>297.67</v>
      </c>
      <c r="C836" s="50">
        <v>83.1</v>
      </c>
      <c r="D836" s="26">
        <v>2754</v>
      </c>
      <c r="E836" s="27" t="s">
        <v>68</v>
      </c>
      <c r="O836" s="50">
        <v>83.1</v>
      </c>
      <c r="P836" s="25">
        <v>297.67</v>
      </c>
    </row>
    <row r="837" spans="2:16" x14ac:dyDescent="0.3">
      <c r="B837" s="25">
        <v>297.76</v>
      </c>
      <c r="C837" s="50">
        <v>83.2</v>
      </c>
      <c r="D837" s="26">
        <v>2753.8</v>
      </c>
      <c r="E837" s="27" t="s">
        <v>68</v>
      </c>
      <c r="O837" s="50">
        <v>83.2</v>
      </c>
      <c r="P837" s="25">
        <v>297.76</v>
      </c>
    </row>
    <row r="838" spans="2:16" x14ac:dyDescent="0.3">
      <c r="B838" s="25">
        <v>297.83999999999997</v>
      </c>
      <c r="C838" s="50">
        <v>83.3</v>
      </c>
      <c r="D838" s="26">
        <v>2753.7</v>
      </c>
      <c r="E838" s="27" t="s">
        <v>68</v>
      </c>
      <c r="O838" s="50">
        <v>83.3</v>
      </c>
      <c r="P838" s="25">
        <v>297.83999999999997</v>
      </c>
    </row>
    <row r="839" spans="2:16" x14ac:dyDescent="0.3">
      <c r="B839" s="25">
        <v>297.93</v>
      </c>
      <c r="C839" s="50">
        <v>83.4</v>
      </c>
      <c r="D839" s="26">
        <v>2753.5</v>
      </c>
      <c r="E839" s="27" t="s">
        <v>68</v>
      </c>
      <c r="O839" s="50">
        <v>83.4</v>
      </c>
      <c r="P839" s="25">
        <v>297.93</v>
      </c>
    </row>
    <row r="840" spans="2:16" x14ac:dyDescent="0.3">
      <c r="B840" s="25">
        <v>298.01</v>
      </c>
      <c r="C840" s="50">
        <v>83.5</v>
      </c>
      <c r="D840" s="26">
        <v>2753.4</v>
      </c>
      <c r="E840" s="27" t="s">
        <v>68</v>
      </c>
      <c r="O840" s="50">
        <v>83.5</v>
      </c>
      <c r="P840" s="25">
        <v>298.01</v>
      </c>
    </row>
    <row r="841" spans="2:16" x14ac:dyDescent="0.3">
      <c r="B841" s="25">
        <v>298.10000000000002</v>
      </c>
      <c r="C841" s="50">
        <v>83.6</v>
      </c>
      <c r="D841" s="26">
        <v>2753.2</v>
      </c>
      <c r="E841" s="27" t="s">
        <v>68</v>
      </c>
      <c r="O841" s="50">
        <v>83.6</v>
      </c>
      <c r="P841" s="25">
        <v>298.10000000000002</v>
      </c>
    </row>
    <row r="842" spans="2:16" x14ac:dyDescent="0.3">
      <c r="B842" s="25">
        <v>298.18</v>
      </c>
      <c r="C842" s="50">
        <v>83.7</v>
      </c>
      <c r="D842" s="26">
        <v>2753.1</v>
      </c>
      <c r="E842" s="27" t="s">
        <v>68</v>
      </c>
      <c r="O842" s="50">
        <v>83.7</v>
      </c>
      <c r="P842" s="25">
        <v>298.18</v>
      </c>
    </row>
    <row r="843" spans="2:16" x14ac:dyDescent="0.3">
      <c r="B843" s="25">
        <v>298.27</v>
      </c>
      <c r="C843" s="50">
        <v>83.8</v>
      </c>
      <c r="D843" s="26">
        <v>2752.9</v>
      </c>
      <c r="E843" s="27" t="s">
        <v>68</v>
      </c>
      <c r="O843" s="50">
        <v>83.8</v>
      </c>
      <c r="P843" s="25">
        <v>298.27</v>
      </c>
    </row>
    <row r="844" spans="2:16" x14ac:dyDescent="0.3">
      <c r="B844" s="25">
        <v>298.35000000000002</v>
      </c>
      <c r="C844" s="50">
        <v>83.9</v>
      </c>
      <c r="D844" s="26">
        <v>2752.8</v>
      </c>
      <c r="E844" s="27" t="s">
        <v>68</v>
      </c>
      <c r="O844" s="50">
        <v>83.9</v>
      </c>
      <c r="P844" s="25">
        <v>298.35000000000002</v>
      </c>
    </row>
    <row r="845" spans="2:16" x14ac:dyDescent="0.3">
      <c r="B845" s="25">
        <v>298.43</v>
      </c>
      <c r="C845" s="50">
        <v>84</v>
      </c>
      <c r="D845" s="26">
        <v>2752.6</v>
      </c>
      <c r="E845" s="27" t="s">
        <v>68</v>
      </c>
      <c r="O845" s="50">
        <v>84</v>
      </c>
      <c r="P845" s="25">
        <v>298.43</v>
      </c>
    </row>
    <row r="846" spans="2:16" x14ac:dyDescent="0.3">
      <c r="B846" s="25">
        <v>298.52</v>
      </c>
      <c r="C846" s="50">
        <v>84.1</v>
      </c>
      <c r="D846" s="26">
        <v>2752.4</v>
      </c>
      <c r="E846" s="27" t="s">
        <v>68</v>
      </c>
      <c r="O846" s="50">
        <v>84.1</v>
      </c>
      <c r="P846" s="25">
        <v>298.52</v>
      </c>
    </row>
    <row r="847" spans="2:16" x14ac:dyDescent="0.3">
      <c r="B847" s="25">
        <v>298.60000000000002</v>
      </c>
      <c r="C847" s="50">
        <v>84.2</v>
      </c>
      <c r="D847" s="26">
        <v>2752.3</v>
      </c>
      <c r="E847" s="27" t="s">
        <v>68</v>
      </c>
      <c r="O847" s="50">
        <v>84.2</v>
      </c>
      <c r="P847" s="25">
        <v>298.60000000000002</v>
      </c>
    </row>
    <row r="848" spans="2:16" x14ac:dyDescent="0.3">
      <c r="B848" s="25">
        <v>298.69</v>
      </c>
      <c r="C848" s="50">
        <v>84.3</v>
      </c>
      <c r="D848" s="26">
        <v>2752.1</v>
      </c>
      <c r="E848" s="27" t="s">
        <v>68</v>
      </c>
      <c r="O848" s="50">
        <v>84.3</v>
      </c>
      <c r="P848" s="25">
        <v>298.69</v>
      </c>
    </row>
    <row r="849" spans="2:16" x14ac:dyDescent="0.3">
      <c r="B849" s="25">
        <v>298.77</v>
      </c>
      <c r="C849" s="50">
        <v>84.4</v>
      </c>
      <c r="D849" s="26">
        <v>2752</v>
      </c>
      <c r="E849" s="27" t="s">
        <v>68</v>
      </c>
      <c r="O849" s="50">
        <v>84.4</v>
      </c>
      <c r="P849" s="25">
        <v>298.77</v>
      </c>
    </row>
    <row r="850" spans="2:16" x14ac:dyDescent="0.3">
      <c r="B850" s="25">
        <v>298.85000000000002</v>
      </c>
      <c r="C850" s="50">
        <v>84.5</v>
      </c>
      <c r="D850" s="26">
        <v>2751.8</v>
      </c>
      <c r="E850" s="27" t="s">
        <v>68</v>
      </c>
      <c r="O850" s="50">
        <v>84.5</v>
      </c>
      <c r="P850" s="25">
        <v>298.85000000000002</v>
      </c>
    </row>
    <row r="851" spans="2:16" x14ac:dyDescent="0.3">
      <c r="B851" s="25">
        <v>298.94</v>
      </c>
      <c r="C851" s="50">
        <v>84.6</v>
      </c>
      <c r="D851" s="26">
        <v>2751.7</v>
      </c>
      <c r="E851" s="27" t="s">
        <v>68</v>
      </c>
      <c r="O851" s="50">
        <v>84.6</v>
      </c>
      <c r="P851" s="25">
        <v>298.94</v>
      </c>
    </row>
    <row r="852" spans="2:16" x14ac:dyDescent="0.3">
      <c r="B852" s="25">
        <v>299.02</v>
      </c>
      <c r="C852" s="50">
        <v>84.7</v>
      </c>
      <c r="D852" s="26">
        <v>2751.5</v>
      </c>
      <c r="E852" s="27" t="s">
        <v>68</v>
      </c>
      <c r="O852" s="50">
        <v>84.7</v>
      </c>
      <c r="P852" s="25">
        <v>299.02</v>
      </c>
    </row>
    <row r="853" spans="2:16" x14ac:dyDescent="0.3">
      <c r="B853" s="25">
        <v>299.10000000000002</v>
      </c>
      <c r="C853" s="50">
        <v>84.8</v>
      </c>
      <c r="D853" s="26">
        <v>2751.3</v>
      </c>
      <c r="E853" s="27" t="s">
        <v>68</v>
      </c>
      <c r="O853" s="50">
        <v>84.8</v>
      </c>
      <c r="P853" s="25">
        <v>299.10000000000002</v>
      </c>
    </row>
    <row r="854" spans="2:16" x14ac:dyDescent="0.3">
      <c r="B854" s="25">
        <v>299.19</v>
      </c>
      <c r="C854" s="50">
        <v>84.9</v>
      </c>
      <c r="D854" s="26">
        <v>2751.2</v>
      </c>
      <c r="E854" s="27" t="s">
        <v>68</v>
      </c>
      <c r="O854" s="50">
        <v>84.9</v>
      </c>
      <c r="P854" s="25">
        <v>299.19</v>
      </c>
    </row>
    <row r="855" spans="2:16" x14ac:dyDescent="0.3">
      <c r="B855" s="25">
        <v>299.27</v>
      </c>
      <c r="C855" s="50">
        <v>85</v>
      </c>
      <c r="D855" s="26">
        <v>2751</v>
      </c>
      <c r="E855" s="27" t="s">
        <v>68</v>
      </c>
      <c r="O855" s="50">
        <v>85</v>
      </c>
      <c r="P855" s="25">
        <v>299.27</v>
      </c>
    </row>
    <row r="856" spans="2:16" x14ac:dyDescent="0.3">
      <c r="B856" s="25">
        <v>299.35000000000002</v>
      </c>
      <c r="C856" s="50">
        <v>85.1</v>
      </c>
      <c r="D856" s="26">
        <v>2750.9</v>
      </c>
      <c r="E856" s="27" t="s">
        <v>68</v>
      </c>
      <c r="O856" s="50">
        <v>85.1</v>
      </c>
      <c r="P856" s="25">
        <v>299.35000000000002</v>
      </c>
    </row>
    <row r="857" spans="2:16" x14ac:dyDescent="0.3">
      <c r="B857" s="25">
        <v>299.44</v>
      </c>
      <c r="C857" s="50">
        <v>85.2</v>
      </c>
      <c r="D857" s="26">
        <v>2750.7</v>
      </c>
      <c r="E857" s="27" t="s">
        <v>68</v>
      </c>
      <c r="O857" s="50">
        <v>85.2</v>
      </c>
      <c r="P857" s="25">
        <v>299.44</v>
      </c>
    </row>
    <row r="858" spans="2:16" x14ac:dyDescent="0.3">
      <c r="B858" s="25">
        <v>299.52</v>
      </c>
      <c r="C858" s="50">
        <v>85.3</v>
      </c>
      <c r="D858" s="26">
        <v>2750.6</v>
      </c>
      <c r="E858" s="27" t="s">
        <v>68</v>
      </c>
      <c r="O858" s="50">
        <v>85.3</v>
      </c>
      <c r="P858" s="25">
        <v>299.52</v>
      </c>
    </row>
    <row r="859" spans="2:16" x14ac:dyDescent="0.3">
      <c r="B859" s="25">
        <v>299.60000000000002</v>
      </c>
      <c r="C859" s="50">
        <v>85.4</v>
      </c>
      <c r="D859" s="26">
        <v>2750.4</v>
      </c>
      <c r="E859" s="27" t="s">
        <v>68</v>
      </c>
      <c r="O859" s="50">
        <v>85.4</v>
      </c>
      <c r="P859" s="25">
        <v>299.60000000000002</v>
      </c>
    </row>
    <row r="860" spans="2:16" x14ac:dyDescent="0.3">
      <c r="B860" s="25">
        <v>299.69</v>
      </c>
      <c r="C860" s="50">
        <v>85.5</v>
      </c>
      <c r="D860" s="26">
        <v>2750.2</v>
      </c>
      <c r="E860" s="27" t="s">
        <v>68</v>
      </c>
      <c r="O860" s="50">
        <v>85.5</v>
      </c>
      <c r="P860" s="25">
        <v>299.69</v>
      </c>
    </row>
    <row r="861" spans="2:16" x14ac:dyDescent="0.3">
      <c r="B861" s="25">
        <v>299.77</v>
      </c>
      <c r="C861" s="50">
        <v>85.6</v>
      </c>
      <c r="D861" s="26">
        <v>2750.1</v>
      </c>
      <c r="E861" s="27" t="s">
        <v>68</v>
      </c>
      <c r="O861" s="50">
        <v>85.6</v>
      </c>
      <c r="P861" s="25">
        <v>299.77</v>
      </c>
    </row>
    <row r="862" spans="2:16" x14ac:dyDescent="0.3">
      <c r="B862" s="25">
        <v>299.85000000000002</v>
      </c>
      <c r="C862" s="50">
        <v>85.7</v>
      </c>
      <c r="D862" s="26">
        <v>2749.9</v>
      </c>
      <c r="E862" s="27" t="s">
        <v>68</v>
      </c>
      <c r="O862" s="50">
        <v>85.7</v>
      </c>
      <c r="P862" s="25">
        <v>299.85000000000002</v>
      </c>
    </row>
    <row r="863" spans="2:16" x14ac:dyDescent="0.3">
      <c r="B863" s="25">
        <v>299.93</v>
      </c>
      <c r="C863" s="50">
        <v>85.8</v>
      </c>
      <c r="D863" s="26">
        <v>2749.8</v>
      </c>
      <c r="E863" s="27" t="s">
        <v>68</v>
      </c>
      <c r="O863" s="50">
        <v>85.8</v>
      </c>
      <c r="P863" s="25">
        <v>299.93</v>
      </c>
    </row>
    <row r="864" spans="2:16" x14ac:dyDescent="0.3">
      <c r="B864" s="25">
        <v>300.02</v>
      </c>
      <c r="C864" s="50">
        <v>85.9</v>
      </c>
      <c r="D864" s="26">
        <v>2749.6</v>
      </c>
      <c r="E864" s="27" t="s">
        <v>68</v>
      </c>
      <c r="O864" s="50">
        <v>85.9</v>
      </c>
      <c r="P864" s="25">
        <v>300.02</v>
      </c>
    </row>
    <row r="865" spans="2:16" x14ac:dyDescent="0.3">
      <c r="B865" s="25">
        <v>300.10000000000002</v>
      </c>
      <c r="C865" s="50">
        <v>86</v>
      </c>
      <c r="D865" s="26">
        <v>2749.4</v>
      </c>
      <c r="E865" s="27" t="s">
        <v>68</v>
      </c>
      <c r="O865" s="50">
        <v>86</v>
      </c>
      <c r="P865" s="25">
        <v>300.10000000000002</v>
      </c>
    </row>
    <row r="866" spans="2:16" x14ac:dyDescent="0.3">
      <c r="B866" s="25">
        <v>300.18</v>
      </c>
      <c r="C866" s="50">
        <v>86.1</v>
      </c>
      <c r="D866" s="26">
        <v>2749.3</v>
      </c>
      <c r="E866" s="27" t="s">
        <v>68</v>
      </c>
      <c r="O866" s="50">
        <v>86.1</v>
      </c>
      <c r="P866" s="25">
        <v>300.18</v>
      </c>
    </row>
    <row r="867" spans="2:16" x14ac:dyDescent="0.3">
      <c r="B867" s="25">
        <v>300.26</v>
      </c>
      <c r="C867" s="50">
        <v>86.2</v>
      </c>
      <c r="D867" s="26">
        <v>2749.1</v>
      </c>
      <c r="E867" s="27" t="s">
        <v>68</v>
      </c>
      <c r="O867" s="50">
        <v>86.2</v>
      </c>
      <c r="P867" s="25">
        <v>300.26</v>
      </c>
    </row>
    <row r="868" spans="2:16" x14ac:dyDescent="0.3">
      <c r="B868" s="25">
        <v>300.35000000000002</v>
      </c>
      <c r="C868" s="50">
        <v>86.3</v>
      </c>
      <c r="D868" s="26">
        <v>2749</v>
      </c>
      <c r="E868" s="27" t="s">
        <v>68</v>
      </c>
      <c r="O868" s="50">
        <v>86.3</v>
      </c>
      <c r="P868" s="25">
        <v>300.35000000000002</v>
      </c>
    </row>
    <row r="869" spans="2:16" x14ac:dyDescent="0.3">
      <c r="B869" s="25">
        <v>300.43</v>
      </c>
      <c r="C869" s="50">
        <v>86.4</v>
      </c>
      <c r="D869" s="26">
        <v>2748.8</v>
      </c>
      <c r="E869" s="27" t="s">
        <v>68</v>
      </c>
      <c r="O869" s="50">
        <v>86.4</v>
      </c>
      <c r="P869" s="25">
        <v>300.43</v>
      </c>
    </row>
    <row r="870" spans="2:16" x14ac:dyDescent="0.3">
      <c r="B870" s="25">
        <v>300.51</v>
      </c>
      <c r="C870" s="50">
        <v>86.5</v>
      </c>
      <c r="D870" s="26">
        <v>2748.6</v>
      </c>
      <c r="E870" s="27" t="s">
        <v>68</v>
      </c>
      <c r="O870" s="50">
        <v>86.5</v>
      </c>
      <c r="P870" s="25">
        <v>300.51</v>
      </c>
    </row>
    <row r="871" spans="2:16" x14ac:dyDescent="0.3">
      <c r="B871" s="25">
        <v>300.58999999999997</v>
      </c>
      <c r="C871" s="50">
        <v>86.6</v>
      </c>
      <c r="D871" s="26">
        <v>2748.5</v>
      </c>
      <c r="E871" s="27" t="s">
        <v>68</v>
      </c>
      <c r="O871" s="50">
        <v>86.6</v>
      </c>
      <c r="P871" s="25">
        <v>300.58999999999997</v>
      </c>
    </row>
    <row r="872" spans="2:16" x14ac:dyDescent="0.3">
      <c r="B872" s="25">
        <v>300.68</v>
      </c>
      <c r="C872" s="50">
        <v>86.7</v>
      </c>
      <c r="D872" s="26">
        <v>2748.3</v>
      </c>
      <c r="E872" s="27" t="s">
        <v>68</v>
      </c>
      <c r="O872" s="50">
        <v>86.7</v>
      </c>
      <c r="P872" s="25">
        <v>300.68</v>
      </c>
    </row>
    <row r="873" spans="2:16" x14ac:dyDescent="0.3">
      <c r="B873" s="25">
        <v>300.76</v>
      </c>
      <c r="C873" s="50">
        <v>86.8</v>
      </c>
      <c r="D873" s="26">
        <v>2748.2</v>
      </c>
      <c r="E873" s="27" t="s">
        <v>68</v>
      </c>
      <c r="O873" s="50">
        <v>86.8</v>
      </c>
      <c r="P873" s="25">
        <v>300.76</v>
      </c>
    </row>
    <row r="874" spans="2:16" x14ac:dyDescent="0.3">
      <c r="B874" s="25">
        <v>300.83999999999997</v>
      </c>
      <c r="C874" s="50">
        <v>86.9</v>
      </c>
      <c r="D874" s="26">
        <v>2748</v>
      </c>
      <c r="E874" s="27" t="s">
        <v>68</v>
      </c>
      <c r="O874" s="50">
        <v>86.9</v>
      </c>
      <c r="P874" s="25">
        <v>300.83999999999997</v>
      </c>
    </row>
    <row r="875" spans="2:16" x14ac:dyDescent="0.3">
      <c r="B875" s="25">
        <v>300.92</v>
      </c>
      <c r="C875" s="50">
        <v>87</v>
      </c>
      <c r="D875" s="26">
        <v>2747.8</v>
      </c>
      <c r="E875" s="27" t="s">
        <v>68</v>
      </c>
      <c r="O875" s="50">
        <v>87</v>
      </c>
      <c r="P875" s="25">
        <v>300.92</v>
      </c>
    </row>
    <row r="876" spans="2:16" x14ac:dyDescent="0.3">
      <c r="B876" s="25">
        <v>301</v>
      </c>
      <c r="C876" s="50">
        <v>87.1</v>
      </c>
      <c r="D876" s="26">
        <v>2747.7</v>
      </c>
      <c r="E876" s="27" t="s">
        <v>68</v>
      </c>
      <c r="O876" s="50">
        <v>87.1</v>
      </c>
      <c r="P876" s="25">
        <v>301</v>
      </c>
    </row>
    <row r="877" spans="2:16" x14ac:dyDescent="0.3">
      <c r="B877" s="25">
        <v>301.08999999999997</v>
      </c>
      <c r="C877" s="50">
        <v>87.2</v>
      </c>
      <c r="D877" s="26">
        <v>2747.5</v>
      </c>
      <c r="E877" s="27" t="s">
        <v>68</v>
      </c>
      <c r="O877" s="50">
        <v>87.2</v>
      </c>
      <c r="P877" s="25">
        <v>301.08999999999997</v>
      </c>
    </row>
    <row r="878" spans="2:16" x14ac:dyDescent="0.3">
      <c r="B878" s="25">
        <v>301.17</v>
      </c>
      <c r="C878" s="50">
        <v>87.3</v>
      </c>
      <c r="D878" s="26">
        <v>2747.4</v>
      </c>
      <c r="E878" s="27" t="s">
        <v>68</v>
      </c>
      <c r="O878" s="50">
        <v>87.3</v>
      </c>
      <c r="P878" s="25">
        <v>301.17</v>
      </c>
    </row>
    <row r="879" spans="2:16" x14ac:dyDescent="0.3">
      <c r="B879" s="25">
        <v>301.25</v>
      </c>
      <c r="C879" s="50">
        <v>87.4</v>
      </c>
      <c r="D879" s="26">
        <v>2747.2</v>
      </c>
      <c r="E879" s="27" t="s">
        <v>68</v>
      </c>
      <c r="O879" s="50">
        <v>87.4</v>
      </c>
      <c r="P879" s="25">
        <v>301.25</v>
      </c>
    </row>
    <row r="880" spans="2:16" x14ac:dyDescent="0.3">
      <c r="B880" s="25">
        <v>301.33</v>
      </c>
      <c r="C880" s="50">
        <v>87.5</v>
      </c>
      <c r="D880" s="26">
        <v>2747</v>
      </c>
      <c r="E880" s="27" t="s">
        <v>68</v>
      </c>
      <c r="O880" s="50">
        <v>87.5</v>
      </c>
      <c r="P880" s="25">
        <v>301.33</v>
      </c>
    </row>
    <row r="881" spans="2:16" x14ac:dyDescent="0.3">
      <c r="B881" s="25">
        <v>301.41000000000003</v>
      </c>
      <c r="C881" s="50">
        <v>87.6</v>
      </c>
      <c r="D881" s="26">
        <v>2746.9</v>
      </c>
      <c r="E881" s="27" t="s">
        <v>68</v>
      </c>
      <c r="O881" s="50">
        <v>87.6</v>
      </c>
      <c r="P881" s="25">
        <v>301.41000000000003</v>
      </c>
    </row>
    <row r="882" spans="2:16" x14ac:dyDescent="0.3">
      <c r="B882" s="25">
        <v>301.49</v>
      </c>
      <c r="C882" s="50">
        <v>87.7</v>
      </c>
      <c r="D882" s="26">
        <v>2746.7</v>
      </c>
      <c r="E882" s="27" t="s">
        <v>68</v>
      </c>
      <c r="O882" s="50">
        <v>87.7</v>
      </c>
      <c r="P882" s="25">
        <v>301.49</v>
      </c>
    </row>
    <row r="883" spans="2:16" x14ac:dyDescent="0.3">
      <c r="B883" s="25">
        <v>301.57</v>
      </c>
      <c r="C883" s="50">
        <v>87.8</v>
      </c>
      <c r="D883" s="26">
        <v>2746.6</v>
      </c>
      <c r="E883" s="27" t="s">
        <v>68</v>
      </c>
      <c r="O883" s="50">
        <v>87.8</v>
      </c>
      <c r="P883" s="25">
        <v>301.57</v>
      </c>
    </row>
    <row r="884" spans="2:16" x14ac:dyDescent="0.3">
      <c r="B884" s="25">
        <v>301.66000000000003</v>
      </c>
      <c r="C884" s="50">
        <v>87.9</v>
      </c>
      <c r="D884" s="26">
        <v>2746.4</v>
      </c>
      <c r="E884" s="27" t="s">
        <v>68</v>
      </c>
      <c r="O884" s="50">
        <v>87.9</v>
      </c>
      <c r="P884" s="25">
        <v>301.66000000000003</v>
      </c>
    </row>
    <row r="885" spans="2:16" x14ac:dyDescent="0.3">
      <c r="B885" s="25">
        <v>301.74</v>
      </c>
      <c r="C885" s="50">
        <v>88</v>
      </c>
      <c r="D885" s="26">
        <v>2746.2</v>
      </c>
      <c r="E885" s="27" t="s">
        <v>68</v>
      </c>
      <c r="O885" s="50">
        <v>88</v>
      </c>
      <c r="P885" s="25">
        <v>301.74</v>
      </c>
    </row>
    <row r="886" spans="2:16" x14ac:dyDescent="0.3">
      <c r="B886" s="25">
        <v>301.82</v>
      </c>
      <c r="C886" s="50">
        <v>88.1</v>
      </c>
      <c r="D886" s="26">
        <v>2746.1</v>
      </c>
      <c r="E886" s="27" t="s">
        <v>68</v>
      </c>
      <c r="O886" s="50">
        <v>88.1</v>
      </c>
      <c r="P886" s="25">
        <v>301.82</v>
      </c>
    </row>
    <row r="887" spans="2:16" x14ac:dyDescent="0.3">
      <c r="B887" s="25">
        <v>301.89999999999998</v>
      </c>
      <c r="C887" s="50">
        <v>88.2</v>
      </c>
      <c r="D887" s="26">
        <v>2745.9</v>
      </c>
      <c r="E887" s="27" t="s">
        <v>68</v>
      </c>
      <c r="O887" s="50">
        <v>88.2</v>
      </c>
      <c r="P887" s="25">
        <v>301.89999999999998</v>
      </c>
    </row>
    <row r="888" spans="2:16" x14ac:dyDescent="0.3">
      <c r="B888" s="25">
        <v>301.98</v>
      </c>
      <c r="C888" s="50">
        <v>88.3</v>
      </c>
      <c r="D888" s="26">
        <v>2745.7</v>
      </c>
      <c r="E888" s="27" t="s">
        <v>68</v>
      </c>
      <c r="O888" s="50">
        <v>88.3</v>
      </c>
      <c r="P888" s="25">
        <v>301.98</v>
      </c>
    </row>
    <row r="889" spans="2:16" x14ac:dyDescent="0.3">
      <c r="B889" s="25">
        <v>302.06</v>
      </c>
      <c r="C889" s="50">
        <v>88.4</v>
      </c>
      <c r="D889" s="26">
        <v>2745.6</v>
      </c>
      <c r="E889" s="27" t="s">
        <v>68</v>
      </c>
      <c r="O889" s="50">
        <v>88.4</v>
      </c>
      <c r="P889" s="25">
        <v>302.06</v>
      </c>
    </row>
    <row r="890" spans="2:16" x14ac:dyDescent="0.3">
      <c r="B890" s="25">
        <v>302.14</v>
      </c>
      <c r="C890" s="50">
        <v>88.5</v>
      </c>
      <c r="D890" s="26">
        <v>2745.4</v>
      </c>
      <c r="E890" s="27" t="s">
        <v>68</v>
      </c>
      <c r="O890" s="50">
        <v>88.5</v>
      </c>
      <c r="P890" s="25">
        <v>302.14</v>
      </c>
    </row>
    <row r="891" spans="2:16" x14ac:dyDescent="0.3">
      <c r="B891" s="25">
        <v>302.22000000000003</v>
      </c>
      <c r="C891" s="50">
        <v>88.6</v>
      </c>
      <c r="D891" s="26">
        <v>2745.2</v>
      </c>
      <c r="E891" s="27" t="s">
        <v>68</v>
      </c>
      <c r="O891" s="50">
        <v>88.6</v>
      </c>
      <c r="P891" s="25">
        <v>302.22000000000003</v>
      </c>
    </row>
    <row r="892" spans="2:16" x14ac:dyDescent="0.3">
      <c r="B892" s="25">
        <v>302.3</v>
      </c>
      <c r="C892" s="50">
        <v>88.7</v>
      </c>
      <c r="D892" s="26">
        <v>2745.1</v>
      </c>
      <c r="E892" s="27" t="s">
        <v>68</v>
      </c>
      <c r="O892" s="50">
        <v>88.7</v>
      </c>
      <c r="P892" s="25">
        <v>302.3</v>
      </c>
    </row>
    <row r="893" spans="2:16" x14ac:dyDescent="0.3">
      <c r="B893" s="25">
        <v>302.38</v>
      </c>
      <c r="C893" s="50">
        <v>88.8</v>
      </c>
      <c r="D893" s="26">
        <v>2744.9</v>
      </c>
      <c r="E893" s="27" t="s">
        <v>68</v>
      </c>
      <c r="O893" s="50">
        <v>88.8</v>
      </c>
      <c r="P893" s="25">
        <v>302.38</v>
      </c>
    </row>
    <row r="894" spans="2:16" x14ac:dyDescent="0.3">
      <c r="B894" s="25">
        <v>302.45999999999998</v>
      </c>
      <c r="C894" s="50">
        <v>88.9</v>
      </c>
      <c r="D894" s="26">
        <v>2744.8</v>
      </c>
      <c r="E894" s="27" t="s">
        <v>68</v>
      </c>
      <c r="O894" s="50">
        <v>88.9</v>
      </c>
      <c r="P894" s="25">
        <v>302.45999999999998</v>
      </c>
    </row>
    <row r="895" spans="2:16" x14ac:dyDescent="0.3">
      <c r="B895" s="25">
        <v>302.54000000000002</v>
      </c>
      <c r="C895" s="50">
        <v>89</v>
      </c>
      <c r="D895" s="26">
        <v>2744.6</v>
      </c>
      <c r="E895" s="27" t="s">
        <v>68</v>
      </c>
      <c r="O895" s="50">
        <v>89</v>
      </c>
      <c r="P895" s="25">
        <v>302.54000000000002</v>
      </c>
    </row>
    <row r="896" spans="2:16" x14ac:dyDescent="0.3">
      <c r="B896" s="25">
        <v>302.62</v>
      </c>
      <c r="C896" s="50">
        <v>89.1</v>
      </c>
      <c r="D896" s="26">
        <v>2744.4</v>
      </c>
      <c r="E896" s="27" t="s">
        <v>68</v>
      </c>
      <c r="O896" s="50">
        <v>89.1</v>
      </c>
      <c r="P896" s="25">
        <v>302.62</v>
      </c>
    </row>
    <row r="897" spans="2:16" x14ac:dyDescent="0.3">
      <c r="B897" s="25">
        <v>302.7</v>
      </c>
      <c r="C897" s="50">
        <v>89.2</v>
      </c>
      <c r="D897" s="26">
        <v>2744.3</v>
      </c>
      <c r="E897" s="27" t="s">
        <v>68</v>
      </c>
      <c r="O897" s="50">
        <v>89.2</v>
      </c>
      <c r="P897" s="25">
        <v>302.7</v>
      </c>
    </row>
    <row r="898" spans="2:16" x14ac:dyDescent="0.3">
      <c r="B898" s="25">
        <v>302.79000000000002</v>
      </c>
      <c r="C898" s="50">
        <v>89.3</v>
      </c>
      <c r="D898" s="26">
        <v>2744.1</v>
      </c>
      <c r="E898" s="27" t="s">
        <v>68</v>
      </c>
      <c r="O898" s="50">
        <v>89.3</v>
      </c>
      <c r="P898" s="25">
        <v>302.79000000000002</v>
      </c>
    </row>
    <row r="899" spans="2:16" x14ac:dyDescent="0.3">
      <c r="B899" s="25">
        <v>302.87</v>
      </c>
      <c r="C899" s="50">
        <v>89.4</v>
      </c>
      <c r="D899" s="26">
        <v>2743.9</v>
      </c>
      <c r="E899" s="27" t="s">
        <v>68</v>
      </c>
      <c r="O899" s="50">
        <v>89.4</v>
      </c>
      <c r="P899" s="25">
        <v>302.87</v>
      </c>
    </row>
    <row r="900" spans="2:16" x14ac:dyDescent="0.3">
      <c r="B900" s="25">
        <v>302.95</v>
      </c>
      <c r="C900" s="50">
        <v>89.5</v>
      </c>
      <c r="D900" s="26">
        <v>2743.8</v>
      </c>
      <c r="E900" s="27" t="s">
        <v>68</v>
      </c>
      <c r="O900" s="50">
        <v>89.5</v>
      </c>
      <c r="P900" s="25">
        <v>302.95</v>
      </c>
    </row>
    <row r="901" spans="2:16" x14ac:dyDescent="0.3">
      <c r="B901" s="25">
        <v>303.02999999999997</v>
      </c>
      <c r="C901" s="50">
        <v>89.6</v>
      </c>
      <c r="D901" s="26">
        <v>2743.6</v>
      </c>
      <c r="E901" s="27" t="s">
        <v>68</v>
      </c>
      <c r="O901" s="50">
        <v>89.6</v>
      </c>
      <c r="P901" s="25">
        <v>303.02999999999997</v>
      </c>
    </row>
    <row r="902" spans="2:16" x14ac:dyDescent="0.3">
      <c r="B902" s="25">
        <v>303.11</v>
      </c>
      <c r="C902" s="50">
        <v>89.7</v>
      </c>
      <c r="D902" s="26">
        <v>2743.4</v>
      </c>
      <c r="E902" s="27" t="s">
        <v>68</v>
      </c>
      <c r="O902" s="50">
        <v>89.7</v>
      </c>
      <c r="P902" s="25">
        <v>303.11</v>
      </c>
    </row>
    <row r="903" spans="2:16" x14ac:dyDescent="0.3">
      <c r="B903" s="25">
        <v>303.19</v>
      </c>
      <c r="C903" s="50">
        <v>89.8</v>
      </c>
      <c r="D903" s="26">
        <v>2743.3</v>
      </c>
      <c r="E903" s="27" t="s">
        <v>68</v>
      </c>
      <c r="O903" s="50">
        <v>89.8</v>
      </c>
      <c r="P903" s="25">
        <v>303.19</v>
      </c>
    </row>
    <row r="904" spans="2:16" x14ac:dyDescent="0.3">
      <c r="B904" s="25">
        <v>303.27</v>
      </c>
      <c r="C904" s="50">
        <v>89.9</v>
      </c>
      <c r="D904" s="26">
        <v>2743.1</v>
      </c>
      <c r="E904" s="27" t="s">
        <v>68</v>
      </c>
      <c r="O904" s="50">
        <v>89.9</v>
      </c>
      <c r="P904" s="25">
        <v>303.27</v>
      </c>
    </row>
    <row r="905" spans="2:16" x14ac:dyDescent="0.3">
      <c r="B905" s="25">
        <v>303.33999999999997</v>
      </c>
      <c r="C905" s="50">
        <v>90</v>
      </c>
      <c r="D905" s="26">
        <v>2742.9</v>
      </c>
      <c r="E905" s="27" t="s">
        <v>68</v>
      </c>
      <c r="O905" s="50">
        <v>90</v>
      </c>
      <c r="P905" s="25">
        <v>303.33999999999997</v>
      </c>
    </row>
    <row r="906" spans="2:16" x14ac:dyDescent="0.3">
      <c r="B906" s="25">
        <v>303.42</v>
      </c>
      <c r="C906" s="50">
        <v>90.1</v>
      </c>
      <c r="D906" s="26">
        <v>2742.8</v>
      </c>
      <c r="E906" s="27" t="s">
        <v>68</v>
      </c>
      <c r="O906" s="50">
        <v>90.1</v>
      </c>
      <c r="P906" s="25">
        <v>303.42</v>
      </c>
    </row>
    <row r="907" spans="2:16" x14ac:dyDescent="0.3">
      <c r="B907" s="25">
        <v>303.5</v>
      </c>
      <c r="C907" s="50">
        <v>90.2</v>
      </c>
      <c r="D907" s="26">
        <v>2742.6</v>
      </c>
      <c r="E907" s="27" t="s">
        <v>68</v>
      </c>
      <c r="O907" s="50">
        <v>90.2</v>
      </c>
      <c r="P907" s="25">
        <v>303.5</v>
      </c>
    </row>
    <row r="908" spans="2:16" x14ac:dyDescent="0.3">
      <c r="B908" s="25">
        <v>303.58</v>
      </c>
      <c r="C908" s="50">
        <v>90.3</v>
      </c>
      <c r="D908" s="26">
        <v>2742.4</v>
      </c>
      <c r="E908" s="27" t="s">
        <v>68</v>
      </c>
      <c r="O908" s="50">
        <v>90.3</v>
      </c>
      <c r="P908" s="25">
        <v>303.58</v>
      </c>
    </row>
    <row r="909" spans="2:16" x14ac:dyDescent="0.3">
      <c r="B909" s="25">
        <v>303.66000000000003</v>
      </c>
      <c r="C909" s="50">
        <v>90.4</v>
      </c>
      <c r="D909" s="26">
        <v>2742.3</v>
      </c>
      <c r="E909" s="27" t="s">
        <v>68</v>
      </c>
      <c r="O909" s="50">
        <v>90.4</v>
      </c>
      <c r="P909" s="25">
        <v>303.66000000000003</v>
      </c>
    </row>
    <row r="910" spans="2:16" x14ac:dyDescent="0.3">
      <c r="B910" s="25">
        <v>303.74</v>
      </c>
      <c r="C910" s="50">
        <v>90.5</v>
      </c>
      <c r="D910" s="26">
        <v>2742.1</v>
      </c>
      <c r="E910" s="27" t="s">
        <v>68</v>
      </c>
      <c r="O910" s="50">
        <v>90.5</v>
      </c>
      <c r="P910" s="25">
        <v>303.74</v>
      </c>
    </row>
    <row r="911" spans="2:16" x14ac:dyDescent="0.3">
      <c r="B911" s="25">
        <v>303.82</v>
      </c>
      <c r="C911" s="50">
        <v>90.6</v>
      </c>
      <c r="D911" s="26">
        <v>2741.9</v>
      </c>
      <c r="E911" s="27" t="s">
        <v>68</v>
      </c>
      <c r="O911" s="50">
        <v>90.6</v>
      </c>
      <c r="P911" s="25">
        <v>303.82</v>
      </c>
    </row>
    <row r="912" spans="2:16" x14ac:dyDescent="0.3">
      <c r="B912" s="25">
        <v>303.89999999999998</v>
      </c>
      <c r="C912" s="50">
        <v>90.7</v>
      </c>
      <c r="D912" s="26">
        <v>2741.8</v>
      </c>
      <c r="E912" s="27" t="s">
        <v>68</v>
      </c>
      <c r="O912" s="50">
        <v>90.7</v>
      </c>
      <c r="P912" s="25">
        <v>303.89999999999998</v>
      </c>
    </row>
    <row r="913" spans="2:16" x14ac:dyDescent="0.3">
      <c r="B913" s="25">
        <v>303.98</v>
      </c>
      <c r="C913" s="50">
        <v>90.8</v>
      </c>
      <c r="D913" s="26">
        <v>2741.6</v>
      </c>
      <c r="E913" s="27" t="s">
        <v>68</v>
      </c>
      <c r="O913" s="50">
        <v>90.8</v>
      </c>
      <c r="P913" s="25">
        <v>303.98</v>
      </c>
    </row>
    <row r="914" spans="2:16" x14ac:dyDescent="0.3">
      <c r="B914" s="25">
        <v>304.06</v>
      </c>
      <c r="C914" s="50">
        <v>90.9</v>
      </c>
      <c r="D914" s="26">
        <v>2741.4</v>
      </c>
      <c r="E914" s="27" t="s">
        <v>68</v>
      </c>
      <c r="O914" s="50">
        <v>90.9</v>
      </c>
      <c r="P914" s="25">
        <v>304.06</v>
      </c>
    </row>
    <row r="915" spans="2:16" x14ac:dyDescent="0.3">
      <c r="B915" s="25">
        <v>304.14</v>
      </c>
      <c r="C915" s="50">
        <v>91</v>
      </c>
      <c r="D915" s="26">
        <v>2741.3</v>
      </c>
      <c r="E915" s="27" t="s">
        <v>68</v>
      </c>
      <c r="O915" s="50">
        <v>91</v>
      </c>
      <c r="P915" s="25">
        <v>304.14</v>
      </c>
    </row>
    <row r="916" spans="2:16" x14ac:dyDescent="0.3">
      <c r="B916" s="25">
        <v>304.22000000000003</v>
      </c>
      <c r="C916" s="50">
        <v>91.1</v>
      </c>
      <c r="D916" s="26">
        <v>2741.1</v>
      </c>
      <c r="E916" s="27" t="s">
        <v>68</v>
      </c>
      <c r="O916" s="50">
        <v>91.1</v>
      </c>
      <c r="P916" s="25">
        <v>304.22000000000003</v>
      </c>
    </row>
    <row r="917" spans="2:16" x14ac:dyDescent="0.3">
      <c r="B917" s="25">
        <v>304.3</v>
      </c>
      <c r="C917" s="50">
        <v>91.2</v>
      </c>
      <c r="D917" s="26">
        <v>2740.9</v>
      </c>
      <c r="E917" s="27" t="s">
        <v>68</v>
      </c>
      <c r="O917" s="50">
        <v>91.2</v>
      </c>
      <c r="P917" s="25">
        <v>304.3</v>
      </c>
    </row>
    <row r="918" spans="2:16" x14ac:dyDescent="0.3">
      <c r="B918" s="25">
        <v>304.38</v>
      </c>
      <c r="C918" s="50">
        <v>91.3</v>
      </c>
      <c r="D918" s="26">
        <v>2740.8</v>
      </c>
      <c r="E918" s="27" t="s">
        <v>68</v>
      </c>
      <c r="O918" s="50">
        <v>91.3</v>
      </c>
      <c r="P918" s="25">
        <v>304.38</v>
      </c>
    </row>
    <row r="919" spans="2:16" x14ac:dyDescent="0.3">
      <c r="B919" s="25">
        <v>304.45</v>
      </c>
      <c r="C919" s="50">
        <v>91.4</v>
      </c>
      <c r="D919" s="26">
        <v>2740.6</v>
      </c>
      <c r="E919" s="27" t="s">
        <v>68</v>
      </c>
      <c r="O919" s="50">
        <v>91.4</v>
      </c>
      <c r="P919" s="25">
        <v>304.45</v>
      </c>
    </row>
    <row r="920" spans="2:16" x14ac:dyDescent="0.3">
      <c r="B920" s="25">
        <v>304.52999999999997</v>
      </c>
      <c r="C920" s="50">
        <v>91.5</v>
      </c>
      <c r="D920" s="26">
        <v>2740.4</v>
      </c>
      <c r="E920" s="27" t="s">
        <v>68</v>
      </c>
      <c r="O920" s="50">
        <v>91.5</v>
      </c>
      <c r="P920" s="25">
        <v>304.52999999999997</v>
      </c>
    </row>
    <row r="921" spans="2:16" x14ac:dyDescent="0.3">
      <c r="B921" s="25">
        <v>304.61</v>
      </c>
      <c r="C921" s="50">
        <v>91.6</v>
      </c>
      <c r="D921" s="26">
        <v>2740.3</v>
      </c>
      <c r="E921" s="27" t="s">
        <v>68</v>
      </c>
      <c r="O921" s="50">
        <v>91.6</v>
      </c>
      <c r="P921" s="25">
        <v>304.61</v>
      </c>
    </row>
    <row r="922" spans="2:16" x14ac:dyDescent="0.3">
      <c r="B922" s="25">
        <v>304.69</v>
      </c>
      <c r="C922" s="50">
        <v>91.7</v>
      </c>
      <c r="D922" s="26">
        <v>2740.1</v>
      </c>
      <c r="E922" s="27" t="s">
        <v>68</v>
      </c>
      <c r="O922" s="50">
        <v>91.7</v>
      </c>
      <c r="P922" s="25">
        <v>304.69</v>
      </c>
    </row>
    <row r="923" spans="2:16" x14ac:dyDescent="0.3">
      <c r="B923" s="25">
        <v>304.77</v>
      </c>
      <c r="C923" s="50">
        <v>91.8</v>
      </c>
      <c r="D923" s="26">
        <v>2739.9</v>
      </c>
      <c r="E923" s="27" t="s">
        <v>68</v>
      </c>
      <c r="O923" s="50">
        <v>91.8</v>
      </c>
      <c r="P923" s="25">
        <v>304.77</v>
      </c>
    </row>
    <row r="924" spans="2:16" x14ac:dyDescent="0.3">
      <c r="B924" s="25">
        <v>304.85000000000002</v>
      </c>
      <c r="C924" s="50">
        <v>91.9</v>
      </c>
      <c r="D924" s="26">
        <v>2739.8</v>
      </c>
      <c r="E924" s="27" t="s">
        <v>68</v>
      </c>
      <c r="O924" s="50">
        <v>91.9</v>
      </c>
      <c r="P924" s="25">
        <v>304.85000000000002</v>
      </c>
    </row>
    <row r="925" spans="2:16" x14ac:dyDescent="0.3">
      <c r="B925" s="25">
        <v>304.93</v>
      </c>
      <c r="C925" s="50">
        <v>92</v>
      </c>
      <c r="D925" s="26">
        <v>2739.6</v>
      </c>
      <c r="E925" s="27" t="s">
        <v>68</v>
      </c>
      <c r="O925" s="50">
        <v>92</v>
      </c>
      <c r="P925" s="25">
        <v>304.93</v>
      </c>
    </row>
    <row r="926" spans="2:16" x14ac:dyDescent="0.3">
      <c r="B926" s="25">
        <v>305</v>
      </c>
      <c r="C926" s="50">
        <v>92.1</v>
      </c>
      <c r="D926" s="26">
        <v>2739.4</v>
      </c>
      <c r="E926" s="27" t="s">
        <v>68</v>
      </c>
      <c r="O926" s="50">
        <v>92.1</v>
      </c>
      <c r="P926" s="25">
        <v>305</v>
      </c>
    </row>
    <row r="927" spans="2:16" x14ac:dyDescent="0.3">
      <c r="B927" s="25">
        <v>305.08</v>
      </c>
      <c r="C927" s="50">
        <v>92.2</v>
      </c>
      <c r="D927" s="26">
        <v>2739.2</v>
      </c>
      <c r="E927" s="27" t="s">
        <v>68</v>
      </c>
      <c r="O927" s="50">
        <v>92.2</v>
      </c>
      <c r="P927" s="25">
        <v>305.08</v>
      </c>
    </row>
    <row r="928" spans="2:16" x14ac:dyDescent="0.3">
      <c r="B928" s="25">
        <v>305.16000000000003</v>
      </c>
      <c r="C928" s="50">
        <v>92.3</v>
      </c>
      <c r="D928" s="26">
        <v>2739.1</v>
      </c>
      <c r="E928" s="27" t="s">
        <v>68</v>
      </c>
      <c r="O928" s="50">
        <v>92.3</v>
      </c>
      <c r="P928" s="25">
        <v>305.16000000000003</v>
      </c>
    </row>
    <row r="929" spans="2:16" x14ac:dyDescent="0.3">
      <c r="B929" s="25">
        <v>305.24</v>
      </c>
      <c r="C929" s="50">
        <v>92.4</v>
      </c>
      <c r="D929" s="26">
        <v>2738.9</v>
      </c>
      <c r="E929" s="27" t="s">
        <v>68</v>
      </c>
      <c r="O929" s="50">
        <v>92.4</v>
      </c>
      <c r="P929" s="25">
        <v>305.24</v>
      </c>
    </row>
    <row r="930" spans="2:16" x14ac:dyDescent="0.3">
      <c r="B930" s="25">
        <v>305.32</v>
      </c>
      <c r="C930" s="50">
        <v>92.5</v>
      </c>
      <c r="D930" s="26">
        <v>2738.7</v>
      </c>
      <c r="E930" s="27" t="s">
        <v>68</v>
      </c>
      <c r="O930" s="50">
        <v>92.5</v>
      </c>
      <c r="P930" s="25">
        <v>305.32</v>
      </c>
    </row>
    <row r="931" spans="2:16" x14ac:dyDescent="0.3">
      <c r="B931" s="25">
        <v>305.39999999999998</v>
      </c>
      <c r="C931" s="50">
        <v>92.6</v>
      </c>
      <c r="D931" s="26">
        <v>2738.6</v>
      </c>
      <c r="E931" s="27" t="s">
        <v>68</v>
      </c>
      <c r="O931" s="50">
        <v>92.6</v>
      </c>
      <c r="P931" s="25">
        <v>305.39999999999998</v>
      </c>
    </row>
    <row r="932" spans="2:16" x14ac:dyDescent="0.3">
      <c r="B932" s="25">
        <v>305.47000000000003</v>
      </c>
      <c r="C932" s="50">
        <v>92.7</v>
      </c>
      <c r="D932" s="26">
        <v>2738.4</v>
      </c>
      <c r="E932" s="27" t="s">
        <v>68</v>
      </c>
      <c r="O932" s="50">
        <v>92.7</v>
      </c>
      <c r="P932" s="25">
        <v>305.47000000000003</v>
      </c>
    </row>
    <row r="933" spans="2:16" x14ac:dyDescent="0.3">
      <c r="B933" s="25">
        <v>305.55</v>
      </c>
      <c r="C933" s="50">
        <v>92.8</v>
      </c>
      <c r="D933" s="26">
        <v>2738.2</v>
      </c>
      <c r="E933" s="27" t="s">
        <v>68</v>
      </c>
      <c r="O933" s="50">
        <v>92.8</v>
      </c>
      <c r="P933" s="25">
        <v>305.55</v>
      </c>
    </row>
    <row r="934" spans="2:16" x14ac:dyDescent="0.3">
      <c r="B934" s="25">
        <v>305.63</v>
      </c>
      <c r="C934" s="50">
        <v>92.9</v>
      </c>
      <c r="D934" s="26">
        <v>2738.1</v>
      </c>
      <c r="E934" s="27" t="s">
        <v>68</v>
      </c>
      <c r="O934" s="50">
        <v>92.9</v>
      </c>
      <c r="P934" s="25">
        <v>305.63</v>
      </c>
    </row>
    <row r="935" spans="2:16" x14ac:dyDescent="0.3">
      <c r="B935" s="25">
        <v>305.70999999999998</v>
      </c>
      <c r="C935" s="50">
        <v>93</v>
      </c>
      <c r="D935" s="26">
        <v>2737.9</v>
      </c>
      <c r="E935" s="27" t="s">
        <v>68</v>
      </c>
      <c r="O935" s="50">
        <v>93</v>
      </c>
      <c r="P935" s="25">
        <v>305.70999999999998</v>
      </c>
    </row>
    <row r="936" spans="2:16" x14ac:dyDescent="0.3">
      <c r="B936" s="25">
        <v>305.77999999999997</v>
      </c>
      <c r="C936" s="50">
        <v>93.1</v>
      </c>
      <c r="D936" s="26">
        <v>2737.7</v>
      </c>
      <c r="E936" s="27" t="s">
        <v>68</v>
      </c>
      <c r="O936" s="50">
        <v>93.1</v>
      </c>
      <c r="P936" s="25">
        <v>305.77999999999997</v>
      </c>
    </row>
    <row r="937" spans="2:16" x14ac:dyDescent="0.3">
      <c r="B937" s="25">
        <v>305.86</v>
      </c>
      <c r="C937" s="50">
        <v>93.2</v>
      </c>
      <c r="D937" s="26">
        <v>2737.5</v>
      </c>
      <c r="E937" s="27" t="s">
        <v>68</v>
      </c>
      <c r="O937" s="50">
        <v>93.2</v>
      </c>
      <c r="P937" s="25">
        <v>305.86</v>
      </c>
    </row>
    <row r="938" spans="2:16" x14ac:dyDescent="0.3">
      <c r="B938" s="25">
        <v>305.94</v>
      </c>
      <c r="C938" s="50">
        <v>93.3</v>
      </c>
      <c r="D938" s="26">
        <v>2737.4</v>
      </c>
      <c r="E938" s="27" t="s">
        <v>68</v>
      </c>
      <c r="O938" s="50">
        <v>93.3</v>
      </c>
      <c r="P938" s="25">
        <v>305.94</v>
      </c>
    </row>
    <row r="939" spans="2:16" x14ac:dyDescent="0.3">
      <c r="B939" s="25">
        <v>306.02</v>
      </c>
      <c r="C939" s="50">
        <v>93.4</v>
      </c>
      <c r="D939" s="26">
        <v>2737.2</v>
      </c>
      <c r="E939" s="27" t="s">
        <v>68</v>
      </c>
      <c r="O939" s="50">
        <v>93.4</v>
      </c>
      <c r="P939" s="25">
        <v>306.02</v>
      </c>
    </row>
    <row r="940" spans="2:16" x14ac:dyDescent="0.3">
      <c r="B940" s="25">
        <v>306.08999999999997</v>
      </c>
      <c r="C940" s="50">
        <v>93.5</v>
      </c>
      <c r="D940" s="26">
        <v>2737</v>
      </c>
      <c r="E940" s="27" t="s">
        <v>68</v>
      </c>
      <c r="O940" s="50">
        <v>93.5</v>
      </c>
      <c r="P940" s="25">
        <v>306.08999999999997</v>
      </c>
    </row>
    <row r="941" spans="2:16" x14ac:dyDescent="0.3">
      <c r="B941" s="25">
        <v>306.17</v>
      </c>
      <c r="C941" s="50">
        <v>93.6</v>
      </c>
      <c r="D941" s="26">
        <v>2736.9</v>
      </c>
      <c r="E941" s="27" t="s">
        <v>68</v>
      </c>
      <c r="O941" s="50">
        <v>93.6</v>
      </c>
      <c r="P941" s="25">
        <v>306.17</v>
      </c>
    </row>
    <row r="942" spans="2:16" x14ac:dyDescent="0.3">
      <c r="B942" s="25">
        <v>306.25</v>
      </c>
      <c r="C942" s="50">
        <v>93.7</v>
      </c>
      <c r="D942" s="26">
        <v>2736.7</v>
      </c>
      <c r="E942" s="27" t="s">
        <v>68</v>
      </c>
      <c r="O942" s="50">
        <v>93.7</v>
      </c>
      <c r="P942" s="25">
        <v>306.25</v>
      </c>
    </row>
    <row r="943" spans="2:16" x14ac:dyDescent="0.3">
      <c r="B943" s="25">
        <v>306.33</v>
      </c>
      <c r="C943" s="50">
        <v>93.8</v>
      </c>
      <c r="D943" s="26">
        <v>2736.5</v>
      </c>
      <c r="E943" s="27" t="s">
        <v>68</v>
      </c>
      <c r="O943" s="50">
        <v>93.8</v>
      </c>
      <c r="P943" s="25">
        <v>306.33</v>
      </c>
    </row>
    <row r="944" spans="2:16" x14ac:dyDescent="0.3">
      <c r="B944" s="25">
        <v>306.39999999999998</v>
      </c>
      <c r="C944" s="50">
        <v>93.9</v>
      </c>
      <c r="D944" s="26">
        <v>2736.3</v>
      </c>
      <c r="E944" s="27" t="s">
        <v>68</v>
      </c>
      <c r="O944" s="50">
        <v>93.9</v>
      </c>
      <c r="P944" s="25">
        <v>306.39999999999998</v>
      </c>
    </row>
    <row r="945" spans="2:16" x14ac:dyDescent="0.3">
      <c r="B945" s="25">
        <v>306.48</v>
      </c>
      <c r="C945" s="50">
        <v>94</v>
      </c>
      <c r="D945" s="26">
        <v>2736.2</v>
      </c>
      <c r="E945" s="27" t="s">
        <v>68</v>
      </c>
      <c r="O945" s="50">
        <v>94</v>
      </c>
      <c r="P945" s="25">
        <v>306.48</v>
      </c>
    </row>
    <row r="946" spans="2:16" x14ac:dyDescent="0.3">
      <c r="B946" s="25">
        <v>306.56</v>
      </c>
      <c r="C946" s="50">
        <v>94.1</v>
      </c>
      <c r="D946" s="26">
        <v>2736</v>
      </c>
      <c r="E946" s="27" t="s">
        <v>68</v>
      </c>
      <c r="O946" s="50">
        <v>94.1</v>
      </c>
      <c r="P946" s="25">
        <v>306.56</v>
      </c>
    </row>
    <row r="947" spans="2:16" x14ac:dyDescent="0.3">
      <c r="B947" s="25">
        <v>306.63</v>
      </c>
      <c r="C947" s="50">
        <v>94.2</v>
      </c>
      <c r="D947" s="26">
        <v>2735.8</v>
      </c>
      <c r="E947" s="27" t="s">
        <v>68</v>
      </c>
      <c r="O947" s="50">
        <v>94.2</v>
      </c>
      <c r="P947" s="25">
        <v>306.63</v>
      </c>
    </row>
    <row r="948" spans="2:16" x14ac:dyDescent="0.3">
      <c r="B948" s="25">
        <v>306.70999999999998</v>
      </c>
      <c r="C948" s="50">
        <v>94.3</v>
      </c>
      <c r="D948" s="26">
        <v>2735.6</v>
      </c>
      <c r="E948" s="27" t="s">
        <v>68</v>
      </c>
      <c r="O948" s="50">
        <v>94.3</v>
      </c>
      <c r="P948" s="25">
        <v>306.70999999999998</v>
      </c>
    </row>
    <row r="949" spans="2:16" x14ac:dyDescent="0.3">
      <c r="B949" s="25">
        <v>306.79000000000002</v>
      </c>
      <c r="C949" s="50">
        <v>94.4</v>
      </c>
      <c r="D949" s="26">
        <v>2735.5</v>
      </c>
      <c r="E949" s="27" t="s">
        <v>68</v>
      </c>
      <c r="O949" s="50">
        <v>94.4</v>
      </c>
      <c r="P949" s="25">
        <v>306.79000000000002</v>
      </c>
    </row>
    <row r="950" spans="2:16" x14ac:dyDescent="0.3">
      <c r="B950" s="25">
        <v>306.87</v>
      </c>
      <c r="C950" s="50">
        <v>94.5</v>
      </c>
      <c r="D950" s="26">
        <v>2735.3</v>
      </c>
      <c r="E950" s="27" t="s">
        <v>68</v>
      </c>
      <c r="O950" s="50">
        <v>94.5</v>
      </c>
      <c r="P950" s="25">
        <v>306.87</v>
      </c>
    </row>
    <row r="951" spans="2:16" x14ac:dyDescent="0.3">
      <c r="B951" s="25">
        <v>306.94</v>
      </c>
      <c r="C951" s="50">
        <v>94.6</v>
      </c>
      <c r="D951" s="26">
        <v>2735.1</v>
      </c>
      <c r="E951" s="27" t="s">
        <v>68</v>
      </c>
      <c r="O951" s="50">
        <v>94.6</v>
      </c>
      <c r="P951" s="25">
        <v>306.94</v>
      </c>
    </row>
    <row r="952" spans="2:16" x14ac:dyDescent="0.3">
      <c r="B952" s="25">
        <v>307.02</v>
      </c>
      <c r="C952" s="50">
        <v>94.7</v>
      </c>
      <c r="D952" s="26">
        <v>2735</v>
      </c>
      <c r="E952" s="27" t="s">
        <v>68</v>
      </c>
      <c r="O952" s="50">
        <v>94.7</v>
      </c>
      <c r="P952" s="25">
        <v>307.02</v>
      </c>
    </row>
    <row r="953" spans="2:16" x14ac:dyDescent="0.3">
      <c r="B953" s="25">
        <v>307.10000000000002</v>
      </c>
      <c r="C953" s="50">
        <v>94.8</v>
      </c>
      <c r="D953" s="26">
        <v>2734.8</v>
      </c>
      <c r="E953" s="27" t="s">
        <v>68</v>
      </c>
      <c r="O953" s="50">
        <v>94.8</v>
      </c>
      <c r="P953" s="25">
        <v>307.10000000000002</v>
      </c>
    </row>
    <row r="954" spans="2:16" x14ac:dyDescent="0.3">
      <c r="B954" s="25">
        <v>307.17</v>
      </c>
      <c r="C954" s="50">
        <v>94.9</v>
      </c>
      <c r="D954" s="26">
        <v>2734.6</v>
      </c>
      <c r="E954" s="27" t="s">
        <v>68</v>
      </c>
      <c r="O954" s="50">
        <v>94.9</v>
      </c>
      <c r="P954" s="25">
        <v>307.17</v>
      </c>
    </row>
    <row r="955" spans="2:16" x14ac:dyDescent="0.3">
      <c r="B955" s="25">
        <v>307.25</v>
      </c>
      <c r="C955" s="50">
        <v>95</v>
      </c>
      <c r="D955" s="26">
        <v>2734.4</v>
      </c>
      <c r="E955" s="27" t="s">
        <v>68</v>
      </c>
      <c r="O955" s="50">
        <v>95</v>
      </c>
      <c r="P955" s="25">
        <v>307.25</v>
      </c>
    </row>
    <row r="956" spans="2:16" x14ac:dyDescent="0.3">
      <c r="B956" s="25">
        <v>307.33</v>
      </c>
      <c r="C956" s="50">
        <v>95.1</v>
      </c>
      <c r="D956" s="26">
        <v>2734.3</v>
      </c>
      <c r="E956" s="27" t="s">
        <v>68</v>
      </c>
      <c r="O956" s="50">
        <v>95.1</v>
      </c>
      <c r="P956" s="25">
        <v>307.33</v>
      </c>
    </row>
    <row r="957" spans="2:16" x14ac:dyDescent="0.3">
      <c r="B957" s="25">
        <v>307.39999999999998</v>
      </c>
      <c r="C957" s="50">
        <v>95.2</v>
      </c>
      <c r="D957" s="26">
        <v>2734.1</v>
      </c>
      <c r="E957" s="27" t="s">
        <v>68</v>
      </c>
      <c r="O957" s="50">
        <v>95.2</v>
      </c>
      <c r="P957" s="25">
        <v>307.39999999999998</v>
      </c>
    </row>
    <row r="958" spans="2:16" x14ac:dyDescent="0.3">
      <c r="B958" s="25">
        <v>307.48</v>
      </c>
      <c r="C958" s="50">
        <v>95.3</v>
      </c>
      <c r="D958" s="26">
        <v>2733.9</v>
      </c>
      <c r="E958" s="27" t="s">
        <v>68</v>
      </c>
      <c r="O958" s="50">
        <v>95.3</v>
      </c>
      <c r="P958" s="25">
        <v>307.48</v>
      </c>
    </row>
    <row r="959" spans="2:16" x14ac:dyDescent="0.3">
      <c r="B959" s="25">
        <v>307.55</v>
      </c>
      <c r="C959" s="50">
        <v>95.4</v>
      </c>
      <c r="D959" s="26">
        <v>2733.7</v>
      </c>
      <c r="E959" s="27" t="s">
        <v>68</v>
      </c>
      <c r="O959" s="50">
        <v>95.4</v>
      </c>
      <c r="P959" s="25">
        <v>307.55</v>
      </c>
    </row>
    <row r="960" spans="2:16" x14ac:dyDescent="0.3">
      <c r="B960" s="25">
        <v>307.63</v>
      </c>
      <c r="C960" s="50">
        <v>95.5</v>
      </c>
      <c r="D960" s="26">
        <v>2733.6</v>
      </c>
      <c r="E960" s="27" t="s">
        <v>68</v>
      </c>
      <c r="O960" s="50">
        <v>95.5</v>
      </c>
      <c r="P960" s="25">
        <v>307.63</v>
      </c>
    </row>
    <row r="961" spans="2:16" x14ac:dyDescent="0.3">
      <c r="B961" s="25">
        <v>307.70999999999998</v>
      </c>
      <c r="C961" s="50">
        <v>95.6</v>
      </c>
      <c r="D961" s="26">
        <v>2733.4</v>
      </c>
      <c r="E961" s="27" t="s">
        <v>68</v>
      </c>
      <c r="O961" s="50">
        <v>95.6</v>
      </c>
      <c r="P961" s="25">
        <v>307.70999999999998</v>
      </c>
    </row>
    <row r="962" spans="2:16" x14ac:dyDescent="0.3">
      <c r="B962" s="25">
        <v>307.77999999999997</v>
      </c>
      <c r="C962" s="50">
        <v>95.7</v>
      </c>
      <c r="D962" s="26">
        <v>2733.2</v>
      </c>
      <c r="E962" s="27" t="s">
        <v>68</v>
      </c>
      <c r="O962" s="50">
        <v>95.7</v>
      </c>
      <c r="P962" s="25">
        <v>307.77999999999997</v>
      </c>
    </row>
    <row r="963" spans="2:16" x14ac:dyDescent="0.3">
      <c r="B963" s="25">
        <v>307.86</v>
      </c>
      <c r="C963" s="50">
        <v>95.8</v>
      </c>
      <c r="D963" s="26">
        <v>2733</v>
      </c>
      <c r="E963" s="27" t="s">
        <v>68</v>
      </c>
      <c r="O963" s="50">
        <v>95.8</v>
      </c>
      <c r="P963" s="25">
        <v>307.86</v>
      </c>
    </row>
    <row r="964" spans="2:16" x14ac:dyDescent="0.3">
      <c r="B964" s="25">
        <v>307.93</v>
      </c>
      <c r="C964" s="50">
        <v>95.9</v>
      </c>
      <c r="D964" s="26">
        <v>2732.9</v>
      </c>
      <c r="E964" s="27" t="s">
        <v>68</v>
      </c>
      <c r="O964" s="50">
        <v>95.9</v>
      </c>
      <c r="P964" s="25">
        <v>307.93</v>
      </c>
    </row>
    <row r="965" spans="2:16" x14ac:dyDescent="0.3">
      <c r="B965" s="25">
        <v>308.01</v>
      </c>
      <c r="C965" s="50">
        <v>96</v>
      </c>
      <c r="D965" s="26">
        <v>2732.7</v>
      </c>
      <c r="E965" s="27" t="s">
        <v>68</v>
      </c>
      <c r="O965" s="50">
        <v>96</v>
      </c>
      <c r="P965" s="25">
        <v>308.01</v>
      </c>
    </row>
    <row r="966" spans="2:16" x14ac:dyDescent="0.3">
      <c r="B966" s="25">
        <v>308.08999999999997</v>
      </c>
      <c r="C966" s="50">
        <v>96.1</v>
      </c>
      <c r="D966" s="26">
        <v>2732.5</v>
      </c>
      <c r="E966" s="27" t="s">
        <v>68</v>
      </c>
      <c r="O966" s="50">
        <v>96.1</v>
      </c>
      <c r="P966" s="25">
        <v>308.08999999999997</v>
      </c>
    </row>
    <row r="967" spans="2:16" x14ac:dyDescent="0.3">
      <c r="B967" s="25">
        <v>308.16000000000003</v>
      </c>
      <c r="C967" s="50">
        <v>96.2</v>
      </c>
      <c r="D967" s="26">
        <v>2732.3</v>
      </c>
      <c r="E967" s="27" t="s">
        <v>68</v>
      </c>
      <c r="O967" s="50">
        <v>96.2</v>
      </c>
      <c r="P967" s="25">
        <v>308.16000000000003</v>
      </c>
    </row>
    <row r="968" spans="2:16" x14ac:dyDescent="0.3">
      <c r="B968" s="25">
        <v>308.24</v>
      </c>
      <c r="C968" s="50">
        <v>96.3</v>
      </c>
      <c r="D968" s="26">
        <v>2732.1</v>
      </c>
      <c r="E968" s="27" t="s">
        <v>68</v>
      </c>
      <c r="O968" s="50">
        <v>96.3</v>
      </c>
      <c r="P968" s="25">
        <v>308.24</v>
      </c>
    </row>
    <row r="969" spans="2:16" x14ac:dyDescent="0.3">
      <c r="B969" s="25">
        <v>308.31</v>
      </c>
      <c r="C969" s="50">
        <v>96.4</v>
      </c>
      <c r="D969" s="26">
        <v>2732</v>
      </c>
      <c r="E969" s="27" t="s">
        <v>68</v>
      </c>
      <c r="O969" s="50">
        <v>96.4</v>
      </c>
      <c r="P969" s="25">
        <v>308.31</v>
      </c>
    </row>
    <row r="970" spans="2:16" x14ac:dyDescent="0.3">
      <c r="B970" s="25">
        <v>308.39</v>
      </c>
      <c r="C970" s="50">
        <v>96.5</v>
      </c>
      <c r="D970" s="26">
        <v>2731.8</v>
      </c>
      <c r="E970" s="27" t="s">
        <v>68</v>
      </c>
      <c r="O970" s="50">
        <v>96.5</v>
      </c>
      <c r="P970" s="25">
        <v>308.39</v>
      </c>
    </row>
    <row r="971" spans="2:16" x14ac:dyDescent="0.3">
      <c r="B971" s="25">
        <v>308.45999999999998</v>
      </c>
      <c r="C971" s="50">
        <v>96.6</v>
      </c>
      <c r="D971" s="26">
        <v>2731.6</v>
      </c>
      <c r="E971" s="27" t="s">
        <v>68</v>
      </c>
      <c r="O971" s="50">
        <v>96.6</v>
      </c>
      <c r="P971" s="25">
        <v>308.45999999999998</v>
      </c>
    </row>
    <row r="972" spans="2:16" x14ac:dyDescent="0.3">
      <c r="B972" s="25">
        <v>308.54000000000002</v>
      </c>
      <c r="C972" s="50">
        <v>96.7</v>
      </c>
      <c r="D972" s="26">
        <v>2731.4</v>
      </c>
      <c r="E972" s="27" t="s">
        <v>68</v>
      </c>
      <c r="O972" s="50">
        <v>96.7</v>
      </c>
      <c r="P972" s="25">
        <v>308.54000000000002</v>
      </c>
    </row>
    <row r="973" spans="2:16" x14ac:dyDescent="0.3">
      <c r="B973" s="25">
        <v>308.62</v>
      </c>
      <c r="C973" s="50">
        <v>96.8</v>
      </c>
      <c r="D973" s="26">
        <v>2731.3</v>
      </c>
      <c r="E973" s="27" t="s">
        <v>68</v>
      </c>
      <c r="O973" s="50">
        <v>96.8</v>
      </c>
      <c r="P973" s="25">
        <v>308.62</v>
      </c>
    </row>
    <row r="974" spans="2:16" x14ac:dyDescent="0.3">
      <c r="B974" s="25">
        <v>308.69</v>
      </c>
      <c r="C974" s="50">
        <v>96.9</v>
      </c>
      <c r="D974" s="26">
        <v>2731.1</v>
      </c>
      <c r="E974" s="27" t="s">
        <v>68</v>
      </c>
      <c r="O974" s="50">
        <v>96.9</v>
      </c>
      <c r="P974" s="25">
        <v>308.69</v>
      </c>
    </row>
    <row r="975" spans="2:16" x14ac:dyDescent="0.3">
      <c r="B975" s="25">
        <v>308.77</v>
      </c>
      <c r="C975" s="50">
        <v>97</v>
      </c>
      <c r="D975" s="26">
        <v>2730.9</v>
      </c>
      <c r="E975" s="27" t="s">
        <v>68</v>
      </c>
      <c r="O975" s="50">
        <v>97</v>
      </c>
      <c r="P975" s="25">
        <v>308.77</v>
      </c>
    </row>
    <row r="976" spans="2:16" x14ac:dyDescent="0.3">
      <c r="B976" s="25">
        <v>308.83999999999997</v>
      </c>
      <c r="C976" s="50">
        <v>97.1</v>
      </c>
      <c r="D976" s="26">
        <v>2730.7</v>
      </c>
      <c r="E976" s="27" t="s">
        <v>68</v>
      </c>
      <c r="O976" s="50">
        <v>97.1</v>
      </c>
      <c r="P976" s="25">
        <v>308.83999999999997</v>
      </c>
    </row>
    <row r="977" spans="2:16" x14ac:dyDescent="0.3">
      <c r="B977" s="25">
        <v>308.92</v>
      </c>
      <c r="C977" s="50">
        <v>97.2</v>
      </c>
      <c r="D977" s="26">
        <v>2730.5</v>
      </c>
      <c r="E977" s="27" t="s">
        <v>68</v>
      </c>
      <c r="O977" s="50">
        <v>97.2</v>
      </c>
      <c r="P977" s="25">
        <v>308.92</v>
      </c>
    </row>
    <row r="978" spans="2:16" x14ac:dyDescent="0.3">
      <c r="B978" s="25">
        <v>308.99</v>
      </c>
      <c r="C978" s="50">
        <v>97.3</v>
      </c>
      <c r="D978" s="26">
        <v>2730.4</v>
      </c>
      <c r="E978" s="27" t="s">
        <v>68</v>
      </c>
      <c r="O978" s="50">
        <v>97.3</v>
      </c>
      <c r="P978" s="25">
        <v>308.99</v>
      </c>
    </row>
    <row r="979" spans="2:16" x14ac:dyDescent="0.3">
      <c r="B979" s="25">
        <v>309.07</v>
      </c>
      <c r="C979" s="50">
        <v>97.4</v>
      </c>
      <c r="D979" s="26">
        <v>2730.2</v>
      </c>
      <c r="E979" s="27" t="s">
        <v>68</v>
      </c>
      <c r="O979" s="50">
        <v>97.4</v>
      </c>
      <c r="P979" s="25">
        <v>309.07</v>
      </c>
    </row>
    <row r="980" spans="2:16" x14ac:dyDescent="0.3">
      <c r="B980" s="25">
        <v>309.14</v>
      </c>
      <c r="C980" s="50">
        <v>97.5</v>
      </c>
      <c r="D980" s="26">
        <v>2730</v>
      </c>
      <c r="E980" s="27" t="s">
        <v>68</v>
      </c>
      <c r="O980" s="50">
        <v>97.5</v>
      </c>
      <c r="P980" s="25">
        <v>309.14</v>
      </c>
    </row>
    <row r="981" spans="2:16" x14ac:dyDescent="0.3">
      <c r="B981" s="25">
        <v>309.22000000000003</v>
      </c>
      <c r="C981" s="50">
        <v>97.6</v>
      </c>
      <c r="D981" s="26">
        <v>2729.8</v>
      </c>
      <c r="E981" s="27" t="s">
        <v>68</v>
      </c>
      <c r="O981" s="50">
        <v>97.6</v>
      </c>
      <c r="P981" s="25">
        <v>309.22000000000003</v>
      </c>
    </row>
    <row r="982" spans="2:16" x14ac:dyDescent="0.3">
      <c r="B982" s="25">
        <v>309.29000000000002</v>
      </c>
      <c r="C982" s="50">
        <v>97.7</v>
      </c>
      <c r="D982" s="26">
        <v>2729.7</v>
      </c>
      <c r="E982" s="27" t="s">
        <v>68</v>
      </c>
      <c r="O982" s="50">
        <v>97.7</v>
      </c>
      <c r="P982" s="25">
        <v>309.29000000000002</v>
      </c>
    </row>
    <row r="983" spans="2:16" x14ac:dyDescent="0.3">
      <c r="B983" s="25">
        <v>309.37</v>
      </c>
      <c r="C983" s="50">
        <v>97.8</v>
      </c>
      <c r="D983" s="26">
        <v>2729.5</v>
      </c>
      <c r="E983" s="27" t="s">
        <v>68</v>
      </c>
      <c r="O983" s="50">
        <v>97.8</v>
      </c>
      <c r="P983" s="25">
        <v>309.37</v>
      </c>
    </row>
    <row r="984" spans="2:16" x14ac:dyDescent="0.3">
      <c r="B984" s="25">
        <v>309.44</v>
      </c>
      <c r="C984" s="50">
        <v>97.9</v>
      </c>
      <c r="D984" s="26">
        <v>2729.3</v>
      </c>
      <c r="E984" s="27" t="s">
        <v>68</v>
      </c>
      <c r="O984" s="50">
        <v>97.9</v>
      </c>
      <c r="P984" s="25">
        <v>309.44</v>
      </c>
    </row>
    <row r="985" spans="2:16" x14ac:dyDescent="0.3">
      <c r="B985" s="25">
        <v>309.52</v>
      </c>
      <c r="C985" s="50">
        <v>98</v>
      </c>
      <c r="D985" s="26">
        <v>2729.1</v>
      </c>
      <c r="E985" s="27" t="s">
        <v>68</v>
      </c>
      <c r="O985" s="50">
        <v>98</v>
      </c>
      <c r="P985" s="25">
        <v>309.52</v>
      </c>
    </row>
    <row r="986" spans="2:16" x14ac:dyDescent="0.3">
      <c r="B986" s="25">
        <v>309.58999999999997</v>
      </c>
      <c r="C986" s="50">
        <v>98.1</v>
      </c>
      <c r="D986" s="26">
        <v>2728.9</v>
      </c>
      <c r="E986" s="27" t="s">
        <v>68</v>
      </c>
      <c r="O986" s="50">
        <v>98.1</v>
      </c>
      <c r="P986" s="25">
        <v>309.58999999999997</v>
      </c>
    </row>
    <row r="987" spans="2:16" x14ac:dyDescent="0.3">
      <c r="B987" s="25">
        <v>309.66000000000003</v>
      </c>
      <c r="C987" s="50">
        <v>98.2</v>
      </c>
      <c r="D987" s="26">
        <v>2728.8</v>
      </c>
      <c r="E987" s="27" t="s">
        <v>68</v>
      </c>
      <c r="O987" s="50">
        <v>98.2</v>
      </c>
      <c r="P987" s="25">
        <v>309.66000000000003</v>
      </c>
    </row>
    <row r="988" spans="2:16" x14ac:dyDescent="0.3">
      <c r="B988" s="25">
        <v>309.74</v>
      </c>
      <c r="C988" s="50">
        <v>98.3</v>
      </c>
      <c r="D988" s="26">
        <v>2728.6</v>
      </c>
      <c r="E988" s="27" t="s">
        <v>68</v>
      </c>
      <c r="O988" s="50">
        <v>98.3</v>
      </c>
      <c r="P988" s="25">
        <v>309.74</v>
      </c>
    </row>
    <row r="989" spans="2:16" x14ac:dyDescent="0.3">
      <c r="B989" s="25">
        <v>309.81</v>
      </c>
      <c r="C989" s="50">
        <v>98.4</v>
      </c>
      <c r="D989" s="26">
        <v>2728.4</v>
      </c>
      <c r="E989" s="27" t="s">
        <v>68</v>
      </c>
      <c r="O989" s="50">
        <v>98.4</v>
      </c>
      <c r="P989" s="25">
        <v>309.81</v>
      </c>
    </row>
    <row r="990" spans="2:16" x14ac:dyDescent="0.3">
      <c r="B990" s="25">
        <v>309.89</v>
      </c>
      <c r="C990" s="50">
        <v>98.5</v>
      </c>
      <c r="D990" s="26">
        <v>2728.2</v>
      </c>
      <c r="E990" s="27" t="s">
        <v>68</v>
      </c>
      <c r="O990" s="50">
        <v>98.5</v>
      </c>
      <c r="P990" s="25">
        <v>309.89</v>
      </c>
    </row>
    <row r="991" spans="2:16" x14ac:dyDescent="0.3">
      <c r="B991" s="25">
        <v>309.95999999999998</v>
      </c>
      <c r="C991" s="50">
        <v>98.6</v>
      </c>
      <c r="D991" s="26">
        <v>2728</v>
      </c>
      <c r="E991" s="27" t="s">
        <v>68</v>
      </c>
      <c r="O991" s="50">
        <v>98.6</v>
      </c>
      <c r="P991" s="25">
        <v>309.95999999999998</v>
      </c>
    </row>
    <row r="992" spans="2:16" x14ac:dyDescent="0.3">
      <c r="B992" s="25">
        <v>310.04000000000002</v>
      </c>
      <c r="C992" s="50">
        <v>98.7</v>
      </c>
      <c r="D992" s="26">
        <v>2727.9</v>
      </c>
      <c r="E992" s="27" t="s">
        <v>68</v>
      </c>
      <c r="O992" s="50">
        <v>98.7</v>
      </c>
      <c r="P992" s="25">
        <v>310.04000000000002</v>
      </c>
    </row>
    <row r="993" spans="2:16" x14ac:dyDescent="0.3">
      <c r="B993" s="25">
        <v>310.11</v>
      </c>
      <c r="C993" s="50">
        <v>98.8</v>
      </c>
      <c r="D993" s="26">
        <v>2727.7</v>
      </c>
      <c r="E993" s="27" t="s">
        <v>68</v>
      </c>
      <c r="O993" s="50">
        <v>98.8</v>
      </c>
      <c r="P993" s="25">
        <v>310.11</v>
      </c>
    </row>
    <row r="994" spans="2:16" x14ac:dyDescent="0.3">
      <c r="B994" s="25">
        <v>310.19</v>
      </c>
      <c r="C994" s="50">
        <v>98.9</v>
      </c>
      <c r="D994" s="26">
        <v>2727.5</v>
      </c>
      <c r="E994" s="27" t="s">
        <v>68</v>
      </c>
      <c r="O994" s="50">
        <v>98.9</v>
      </c>
      <c r="P994" s="25">
        <v>310.19</v>
      </c>
    </row>
    <row r="995" spans="2:16" x14ac:dyDescent="0.3">
      <c r="B995" s="25">
        <v>310.26</v>
      </c>
      <c r="C995" s="50">
        <v>99</v>
      </c>
      <c r="D995" s="26">
        <v>2727.3</v>
      </c>
      <c r="E995" s="27" t="s">
        <v>68</v>
      </c>
      <c r="O995" s="50">
        <v>99</v>
      </c>
      <c r="P995" s="25">
        <v>310.26</v>
      </c>
    </row>
    <row r="996" spans="2:16" x14ac:dyDescent="0.3">
      <c r="B996" s="25">
        <v>310.33</v>
      </c>
      <c r="C996" s="50">
        <v>99.1</v>
      </c>
      <c r="D996" s="26">
        <v>2727.1</v>
      </c>
      <c r="E996" s="27" t="s">
        <v>68</v>
      </c>
      <c r="O996" s="50">
        <v>99.1</v>
      </c>
      <c r="P996" s="25">
        <v>310.33</v>
      </c>
    </row>
    <row r="997" spans="2:16" x14ac:dyDescent="0.3">
      <c r="B997" s="25">
        <v>310.41000000000003</v>
      </c>
      <c r="C997" s="50">
        <v>99.2</v>
      </c>
      <c r="D997" s="26">
        <v>2727</v>
      </c>
      <c r="E997" s="27" t="s">
        <v>68</v>
      </c>
      <c r="O997" s="50">
        <v>99.2</v>
      </c>
      <c r="P997" s="25">
        <v>310.41000000000003</v>
      </c>
    </row>
    <row r="998" spans="2:16" x14ac:dyDescent="0.3">
      <c r="B998" s="25">
        <v>310.48</v>
      </c>
      <c r="C998" s="50">
        <v>99.3</v>
      </c>
      <c r="D998" s="26">
        <v>2726.8</v>
      </c>
      <c r="E998" s="27" t="s">
        <v>68</v>
      </c>
      <c r="O998" s="50">
        <v>99.3</v>
      </c>
      <c r="P998" s="25">
        <v>310.48</v>
      </c>
    </row>
    <row r="999" spans="2:16" x14ac:dyDescent="0.3">
      <c r="B999" s="25">
        <v>310.56</v>
      </c>
      <c r="C999" s="50">
        <v>99.4</v>
      </c>
      <c r="D999" s="26">
        <v>2726.6</v>
      </c>
      <c r="E999" s="27" t="s">
        <v>68</v>
      </c>
      <c r="O999" s="50">
        <v>99.4</v>
      </c>
      <c r="P999" s="25">
        <v>310.56</v>
      </c>
    </row>
    <row r="1000" spans="2:16" x14ac:dyDescent="0.3">
      <c r="B1000" s="25">
        <v>310.63</v>
      </c>
      <c r="C1000" s="50">
        <v>99.5</v>
      </c>
      <c r="D1000" s="26">
        <v>2726.4</v>
      </c>
      <c r="E1000" s="27" t="s">
        <v>68</v>
      </c>
      <c r="O1000" s="50">
        <v>99.5</v>
      </c>
      <c r="P1000" s="25">
        <v>310.63</v>
      </c>
    </row>
    <row r="1001" spans="2:16" x14ac:dyDescent="0.3">
      <c r="B1001" s="25">
        <v>310.7</v>
      </c>
      <c r="C1001" s="50">
        <v>99.6</v>
      </c>
      <c r="D1001" s="26">
        <v>2726.2</v>
      </c>
      <c r="E1001" s="27" t="s">
        <v>68</v>
      </c>
      <c r="O1001" s="50">
        <v>99.6</v>
      </c>
      <c r="P1001" s="25">
        <v>310.7</v>
      </c>
    </row>
    <row r="1002" spans="2:16" x14ac:dyDescent="0.3">
      <c r="B1002" s="25">
        <v>310.77999999999997</v>
      </c>
      <c r="C1002" s="50">
        <v>99.7</v>
      </c>
      <c r="D1002" s="26">
        <v>2726</v>
      </c>
      <c r="E1002" s="27" t="s">
        <v>68</v>
      </c>
      <c r="O1002" s="50">
        <v>99.7</v>
      </c>
      <c r="P1002" s="25">
        <v>310.77999999999997</v>
      </c>
    </row>
    <row r="1003" spans="2:16" x14ac:dyDescent="0.3">
      <c r="B1003" s="25">
        <v>310.85000000000002</v>
      </c>
      <c r="C1003" s="50">
        <v>99.8</v>
      </c>
      <c r="D1003" s="26">
        <v>2725.9</v>
      </c>
      <c r="E1003" s="27" t="s">
        <v>68</v>
      </c>
      <c r="O1003" s="50">
        <v>99.8</v>
      </c>
      <c r="P1003" s="25">
        <v>310.85000000000002</v>
      </c>
    </row>
    <row r="1004" spans="2:16" x14ac:dyDescent="0.3">
      <c r="B1004" s="25">
        <v>310.92</v>
      </c>
      <c r="C1004" s="50">
        <v>99.9</v>
      </c>
      <c r="D1004" s="26">
        <v>2725.7</v>
      </c>
      <c r="E1004" s="27" t="s">
        <v>68</v>
      </c>
      <c r="O1004" s="50">
        <v>99.9</v>
      </c>
      <c r="P1004" s="25">
        <v>310.92</v>
      </c>
    </row>
    <row r="1005" spans="2:16" x14ac:dyDescent="0.3">
      <c r="B1005" s="25">
        <v>311</v>
      </c>
      <c r="C1005" s="50">
        <v>100</v>
      </c>
      <c r="D1005" s="26">
        <v>2725.5</v>
      </c>
      <c r="E1005" s="27" t="s">
        <v>68</v>
      </c>
      <c r="O1005" s="50">
        <v>100</v>
      </c>
      <c r="P1005" s="25">
        <v>311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/>
  <dimension ref="B1:P1005"/>
  <sheetViews>
    <sheetView workbookViewId="0">
      <selection activeCell="M15" sqref="M15"/>
    </sheetView>
  </sheetViews>
  <sheetFormatPr defaultColWidth="9.140625" defaultRowHeight="16.5" x14ac:dyDescent="0.3"/>
  <cols>
    <col min="1" max="1" width="2.5703125" style="16" customWidth="1"/>
    <col min="2" max="2" width="12.140625" style="17" customWidth="1"/>
    <col min="3" max="3" width="11.42578125" style="31" customWidth="1"/>
    <col min="4" max="4" width="11.42578125" style="19" customWidth="1"/>
    <col min="5" max="5" width="11.42578125" style="16" customWidth="1"/>
    <col min="6" max="6" width="9.140625" style="16"/>
    <col min="7" max="7" width="7" style="16" bestFit="1" customWidth="1"/>
    <col min="8" max="8" width="8.85546875" style="16" bestFit="1" customWidth="1"/>
    <col min="9" max="9" width="6.5703125" style="16" bestFit="1" customWidth="1"/>
    <col min="10" max="10" width="10.5703125" style="16" bestFit="1" customWidth="1"/>
    <col min="11" max="11" width="12" style="16" bestFit="1" customWidth="1"/>
    <col min="12" max="14" width="9.140625" style="16"/>
    <col min="15" max="16" width="9.140625" style="16" customWidth="1"/>
    <col min="17" max="16384" width="9.140625" style="16"/>
  </cols>
  <sheetData>
    <row r="1" spans="2:16" x14ac:dyDescent="0.3">
      <c r="C1" s="18"/>
    </row>
    <row r="2" spans="2:16" x14ac:dyDescent="0.3">
      <c r="B2" s="20" t="s">
        <v>63</v>
      </c>
      <c r="C2" s="18"/>
    </row>
    <row r="3" spans="2:16" x14ac:dyDescent="0.3">
      <c r="B3" s="21"/>
      <c r="C3" s="18"/>
    </row>
    <row r="4" spans="2:16" x14ac:dyDescent="0.3">
      <c r="B4" s="21"/>
      <c r="C4" s="18"/>
    </row>
    <row r="5" spans="2:16" ht="33" x14ac:dyDescent="0.3">
      <c r="B5" s="22" t="s">
        <v>64</v>
      </c>
      <c r="C5" s="49" t="s">
        <v>65</v>
      </c>
      <c r="D5" s="23" t="s">
        <v>66</v>
      </c>
      <c r="E5" s="24" t="s">
        <v>67</v>
      </c>
    </row>
    <row r="6" spans="2:16" x14ac:dyDescent="0.3">
      <c r="B6" s="25">
        <v>45.805999999999997</v>
      </c>
      <c r="C6" s="50">
        <v>0.1</v>
      </c>
      <c r="D6" s="26">
        <v>2583.9</v>
      </c>
      <c r="E6" s="27" t="s">
        <v>68</v>
      </c>
      <c r="O6" s="50">
        <v>0.1</v>
      </c>
      <c r="P6" s="25">
        <v>45.805999999999997</v>
      </c>
    </row>
    <row r="7" spans="2:16" x14ac:dyDescent="0.3">
      <c r="B7" s="25">
        <v>60.058</v>
      </c>
      <c r="C7" s="50">
        <v>0.2</v>
      </c>
      <c r="D7" s="26">
        <v>2608.9</v>
      </c>
      <c r="E7" s="27" t="s">
        <v>68</v>
      </c>
      <c r="O7" s="50">
        <v>0.2</v>
      </c>
      <c r="P7" s="25">
        <v>60.058</v>
      </c>
    </row>
    <row r="8" spans="2:16" x14ac:dyDescent="0.3">
      <c r="B8" s="25">
        <v>69.094999999999999</v>
      </c>
      <c r="C8" s="50">
        <v>0.3</v>
      </c>
      <c r="D8" s="26">
        <v>2624.5</v>
      </c>
      <c r="E8" s="27" t="s">
        <v>68</v>
      </c>
      <c r="O8" s="50">
        <v>0.3</v>
      </c>
      <c r="P8" s="25">
        <v>69.094999999999999</v>
      </c>
    </row>
    <row r="9" spans="2:16" x14ac:dyDescent="0.3">
      <c r="B9" s="25">
        <v>75.856999999999999</v>
      </c>
      <c r="C9" s="50">
        <v>0.4</v>
      </c>
      <c r="D9" s="26">
        <v>2636.1</v>
      </c>
      <c r="E9" s="27" t="s">
        <v>68</v>
      </c>
      <c r="G9" s="51" t="s">
        <v>72</v>
      </c>
      <c r="H9" s="52" t="e">
        <f>#REF!</f>
        <v>#REF!</v>
      </c>
      <c r="J9" s="61" t="s">
        <v>73</v>
      </c>
      <c r="O9" s="50">
        <v>0.4</v>
      </c>
      <c r="P9" s="25">
        <v>75.856999999999999</v>
      </c>
    </row>
    <row r="10" spans="2:16" x14ac:dyDescent="0.3">
      <c r="B10" s="25">
        <v>81.316999999999993</v>
      </c>
      <c r="C10" s="50">
        <v>0.5</v>
      </c>
      <c r="D10" s="26">
        <v>2645.2</v>
      </c>
      <c r="E10" s="27" t="s">
        <v>68</v>
      </c>
      <c r="G10" s="51" t="s">
        <v>74</v>
      </c>
      <c r="H10" s="53" t="e">
        <f>K15</f>
        <v>#REF!</v>
      </c>
      <c r="J10" s="61" t="e">
        <f>K17</f>
        <v>#REF!</v>
      </c>
      <c r="O10" s="50">
        <v>0.5</v>
      </c>
      <c r="P10" s="25">
        <v>81.316999999999993</v>
      </c>
    </row>
    <row r="11" spans="2:16" x14ac:dyDescent="0.3">
      <c r="B11" s="25">
        <v>85.926000000000002</v>
      </c>
      <c r="C11" s="50">
        <v>0.6</v>
      </c>
      <c r="D11" s="26">
        <v>2652.9</v>
      </c>
      <c r="E11" s="27" t="s">
        <v>68</v>
      </c>
      <c r="I11"/>
      <c r="J11"/>
      <c r="K11"/>
      <c r="O11" s="50">
        <v>0.6</v>
      </c>
      <c r="P11" s="25">
        <v>85.926000000000002</v>
      </c>
    </row>
    <row r="12" spans="2:16" x14ac:dyDescent="0.3">
      <c r="B12" s="25">
        <v>89.932000000000002</v>
      </c>
      <c r="C12" s="50">
        <v>0.7</v>
      </c>
      <c r="D12" s="26">
        <v>2659.4</v>
      </c>
      <c r="E12" s="27" t="s">
        <v>68</v>
      </c>
      <c r="G12" s="54" t="s">
        <v>75</v>
      </c>
      <c r="H12" s="54" t="s">
        <v>76</v>
      </c>
      <c r="I12" s="54" t="s">
        <v>77</v>
      </c>
      <c r="J12" s="54" t="s">
        <v>78</v>
      </c>
      <c r="K12" s="54" t="s">
        <v>79</v>
      </c>
      <c r="O12" s="50">
        <v>0.7</v>
      </c>
      <c r="P12" s="25">
        <v>89.932000000000002</v>
      </c>
    </row>
    <row r="13" spans="2:16" x14ac:dyDescent="0.3">
      <c r="B13" s="25">
        <v>93.486000000000004</v>
      </c>
      <c r="C13" s="50">
        <v>0.8</v>
      </c>
      <c r="D13" s="26">
        <v>2665.2</v>
      </c>
      <c r="E13" s="27" t="s">
        <v>68</v>
      </c>
      <c r="G13" s="55" t="e">
        <f>VLOOKUP(H9,$C$6:$D$1005,1)</f>
        <v>#REF!</v>
      </c>
      <c r="H13" s="55" t="e">
        <f>INDEX($C$6:$D$1005,MATCH(G13,$C$6:$C$1005,0)+1,1)</f>
        <v>#REF!</v>
      </c>
      <c r="I13" s="55" t="e">
        <f>H13-G13</f>
        <v>#REF!</v>
      </c>
      <c r="J13" s="56" t="e">
        <f>H9-G13</f>
        <v>#REF!</v>
      </c>
      <c r="K13" s="55" t="e">
        <f>J13/I13+G13</f>
        <v>#REF!</v>
      </c>
      <c r="O13" s="50">
        <v>0.8</v>
      </c>
      <c r="P13" s="25">
        <v>93.486000000000004</v>
      </c>
    </row>
    <row r="14" spans="2:16" x14ac:dyDescent="0.3">
      <c r="B14" s="25">
        <v>96.686999999999998</v>
      </c>
      <c r="C14" s="50">
        <v>0.9</v>
      </c>
      <c r="D14" s="26">
        <v>2670.3</v>
      </c>
      <c r="E14" s="27" t="s">
        <v>68</v>
      </c>
      <c r="G14" s="57" t="s">
        <v>80</v>
      </c>
      <c r="H14" s="57" t="s">
        <v>81</v>
      </c>
      <c r="I14" s="57" t="s">
        <v>82</v>
      </c>
      <c r="J14" s="55"/>
      <c r="K14" s="55"/>
      <c r="O14" s="50">
        <v>0.9</v>
      </c>
      <c r="P14" s="25">
        <v>96.686999999999998</v>
      </c>
    </row>
    <row r="15" spans="2:16" x14ac:dyDescent="0.3">
      <c r="B15" s="28">
        <v>99.605999999999995</v>
      </c>
      <c r="C15" s="58">
        <v>1</v>
      </c>
      <c r="D15" s="29">
        <v>2674.9</v>
      </c>
      <c r="E15" s="30" t="s">
        <v>68</v>
      </c>
      <c r="G15" s="55" t="e">
        <f>VLOOKUP(G13,$C$6:$D$1005,2)</f>
        <v>#REF!</v>
      </c>
      <c r="H15" s="55" t="e">
        <f>VLOOKUP(H13,$C$6:$D$1005,2)</f>
        <v>#REF!</v>
      </c>
      <c r="I15" s="55" t="e">
        <f>H15-G15</f>
        <v>#REF!</v>
      </c>
      <c r="J15" s="55"/>
      <c r="K15" s="59" t="e">
        <f>J13/I13*I15+G15</f>
        <v>#REF!</v>
      </c>
      <c r="O15" s="58">
        <v>1</v>
      </c>
      <c r="P15" s="28">
        <v>99.605999999999995</v>
      </c>
    </row>
    <row r="16" spans="2:16" x14ac:dyDescent="0.3">
      <c r="B16" s="25">
        <v>102.29</v>
      </c>
      <c r="C16" s="50">
        <v>1.1000000000000001</v>
      </c>
      <c r="D16" s="26">
        <v>2679.2</v>
      </c>
      <c r="E16" s="27" t="s">
        <v>68</v>
      </c>
      <c r="G16" s="60" t="s">
        <v>83</v>
      </c>
      <c r="H16" s="60" t="s">
        <v>84</v>
      </c>
      <c r="I16" s="57" t="s">
        <v>85</v>
      </c>
      <c r="J16" s="55"/>
      <c r="K16" s="55"/>
      <c r="O16" s="50">
        <v>1.1000000000000001</v>
      </c>
      <c r="P16" s="25">
        <v>102.29</v>
      </c>
    </row>
    <row r="17" spans="2:16" x14ac:dyDescent="0.3">
      <c r="B17" s="25">
        <v>104.78</v>
      </c>
      <c r="C17" s="50">
        <v>1.2</v>
      </c>
      <c r="D17" s="26">
        <v>2683.1</v>
      </c>
      <c r="E17" s="27" t="s">
        <v>68</v>
      </c>
      <c r="G17" s="55" t="e">
        <f>VLOOKUP(G13,$O$6:$P$1005,2)</f>
        <v>#REF!</v>
      </c>
      <c r="H17" s="55" t="e">
        <f>VLOOKUP(H13,$O$6:$P$1005,2)</f>
        <v>#REF!</v>
      </c>
      <c r="I17" s="55" t="e">
        <f>H17-G17</f>
        <v>#REF!</v>
      </c>
      <c r="J17" s="55"/>
      <c r="K17" s="59" t="e">
        <f>J13/I13*I17+G17</f>
        <v>#REF!</v>
      </c>
      <c r="O17" s="50">
        <v>1.2</v>
      </c>
      <c r="P17" s="25">
        <v>104.78</v>
      </c>
    </row>
    <row r="18" spans="2:16" x14ac:dyDescent="0.3">
      <c r="B18" s="25">
        <v>107.11</v>
      </c>
      <c r="C18" s="50">
        <v>1.3</v>
      </c>
      <c r="D18" s="26">
        <v>2686.6</v>
      </c>
      <c r="E18" s="27" t="s">
        <v>68</v>
      </c>
      <c r="O18" s="50">
        <v>1.3</v>
      </c>
      <c r="P18" s="25">
        <v>107.11</v>
      </c>
    </row>
    <row r="19" spans="2:16" x14ac:dyDescent="0.3">
      <c r="B19" s="25">
        <v>109.29</v>
      </c>
      <c r="C19" s="50">
        <v>1.4</v>
      </c>
      <c r="D19" s="26">
        <v>2690</v>
      </c>
      <c r="E19" s="27" t="s">
        <v>68</v>
      </c>
      <c r="O19" s="50">
        <v>1.4</v>
      </c>
      <c r="P19" s="25">
        <v>109.29</v>
      </c>
    </row>
    <row r="20" spans="2:16" x14ac:dyDescent="0.3">
      <c r="B20" s="25">
        <v>111.35</v>
      </c>
      <c r="C20" s="50">
        <v>1.5</v>
      </c>
      <c r="D20" s="26">
        <v>2693.1</v>
      </c>
      <c r="E20" s="27" t="s">
        <v>68</v>
      </c>
      <c r="O20" s="50">
        <v>1.5</v>
      </c>
      <c r="P20" s="25">
        <v>111.35</v>
      </c>
    </row>
    <row r="21" spans="2:16" x14ac:dyDescent="0.3">
      <c r="B21" s="25">
        <v>113.3</v>
      </c>
      <c r="C21" s="50">
        <v>1.6</v>
      </c>
      <c r="D21" s="26">
        <v>2696</v>
      </c>
      <c r="E21" s="27" t="s">
        <v>68</v>
      </c>
      <c r="O21" s="50">
        <v>1.6</v>
      </c>
      <c r="P21" s="25">
        <v>113.3</v>
      </c>
    </row>
    <row r="22" spans="2:16" x14ac:dyDescent="0.3">
      <c r="B22" s="25">
        <v>115.15</v>
      </c>
      <c r="C22" s="50">
        <v>1.7</v>
      </c>
      <c r="D22" s="26">
        <v>2698.8</v>
      </c>
      <c r="E22" s="27" t="s">
        <v>68</v>
      </c>
      <c r="O22" s="50">
        <v>1.7</v>
      </c>
      <c r="P22" s="25">
        <v>115.15</v>
      </c>
    </row>
    <row r="23" spans="2:16" x14ac:dyDescent="0.3">
      <c r="B23" s="25">
        <v>116.91</v>
      </c>
      <c r="C23" s="50">
        <v>1.8</v>
      </c>
      <c r="D23" s="26">
        <v>2701.4</v>
      </c>
      <c r="E23" s="27" t="s">
        <v>68</v>
      </c>
      <c r="O23" s="50">
        <v>1.8</v>
      </c>
      <c r="P23" s="25">
        <v>116.91</v>
      </c>
    </row>
    <row r="24" spans="2:16" x14ac:dyDescent="0.3">
      <c r="B24" s="25">
        <v>118.6</v>
      </c>
      <c r="C24" s="50">
        <v>1.9</v>
      </c>
      <c r="D24" s="26">
        <v>2703.9</v>
      </c>
      <c r="E24" s="27" t="s">
        <v>68</v>
      </c>
      <c r="O24" s="50">
        <v>1.9</v>
      </c>
      <c r="P24" s="25">
        <v>118.6</v>
      </c>
    </row>
    <row r="25" spans="2:16" x14ac:dyDescent="0.3">
      <c r="B25" s="25">
        <v>120.21</v>
      </c>
      <c r="C25" s="50">
        <v>2</v>
      </c>
      <c r="D25" s="26">
        <v>2706.2</v>
      </c>
      <c r="E25" s="27" t="s">
        <v>68</v>
      </c>
      <c r="O25" s="50">
        <v>2</v>
      </c>
      <c r="P25" s="25">
        <v>120.21</v>
      </c>
    </row>
    <row r="26" spans="2:16" x14ac:dyDescent="0.3">
      <c r="B26" s="25">
        <v>121.76</v>
      </c>
      <c r="C26" s="50">
        <v>2.1</v>
      </c>
      <c r="D26" s="26">
        <v>2708.5</v>
      </c>
      <c r="E26" s="27" t="s">
        <v>68</v>
      </c>
      <c r="O26" s="50">
        <v>2.1</v>
      </c>
      <c r="P26" s="25">
        <v>121.76</v>
      </c>
    </row>
    <row r="27" spans="2:16" x14ac:dyDescent="0.3">
      <c r="B27" s="25">
        <v>123.25</v>
      </c>
      <c r="C27" s="50">
        <v>2.2000000000000002</v>
      </c>
      <c r="D27" s="26">
        <v>2710.6</v>
      </c>
      <c r="E27" s="27" t="s">
        <v>68</v>
      </c>
      <c r="O27" s="50">
        <v>2.2000000000000002</v>
      </c>
      <c r="P27" s="25">
        <v>123.25</v>
      </c>
    </row>
    <row r="28" spans="2:16" x14ac:dyDescent="0.3">
      <c r="B28" s="25">
        <v>124.69</v>
      </c>
      <c r="C28" s="50">
        <v>2.2999999999999998</v>
      </c>
      <c r="D28" s="26">
        <v>2712.7</v>
      </c>
      <c r="E28" s="27" t="s">
        <v>68</v>
      </c>
      <c r="O28" s="50">
        <v>2.2999999999999998</v>
      </c>
      <c r="P28" s="25">
        <v>124.69</v>
      </c>
    </row>
    <row r="29" spans="2:16" x14ac:dyDescent="0.3">
      <c r="B29" s="25">
        <v>126.07</v>
      </c>
      <c r="C29" s="50">
        <v>2.4</v>
      </c>
      <c r="D29" s="26">
        <v>2714.6</v>
      </c>
      <c r="E29" s="27" t="s">
        <v>68</v>
      </c>
      <c r="O29" s="50">
        <v>2.4</v>
      </c>
      <c r="P29" s="25">
        <v>126.07</v>
      </c>
    </row>
    <row r="30" spans="2:16" x14ac:dyDescent="0.3">
      <c r="B30" s="25">
        <v>127.41</v>
      </c>
      <c r="C30" s="50">
        <v>2.5</v>
      </c>
      <c r="D30" s="26">
        <v>2716.5</v>
      </c>
      <c r="E30" s="27" t="s">
        <v>68</v>
      </c>
      <c r="O30" s="50">
        <v>2.5</v>
      </c>
      <c r="P30" s="25">
        <v>127.41</v>
      </c>
    </row>
    <row r="31" spans="2:16" x14ac:dyDescent="0.3">
      <c r="B31" s="25">
        <v>128.71</v>
      </c>
      <c r="C31" s="50">
        <v>2.6</v>
      </c>
      <c r="D31" s="26">
        <v>2718.3</v>
      </c>
      <c r="E31" s="27" t="s">
        <v>68</v>
      </c>
      <c r="O31" s="50">
        <v>2.6</v>
      </c>
      <c r="P31" s="25">
        <v>128.71</v>
      </c>
    </row>
    <row r="32" spans="2:16" x14ac:dyDescent="0.3">
      <c r="B32" s="25">
        <v>129.97</v>
      </c>
      <c r="C32" s="50">
        <v>2.7</v>
      </c>
      <c r="D32" s="26">
        <v>2720</v>
      </c>
      <c r="E32" s="27" t="s">
        <v>68</v>
      </c>
      <c r="O32" s="50">
        <v>2.7</v>
      </c>
      <c r="P32" s="25">
        <v>129.97</v>
      </c>
    </row>
    <row r="33" spans="2:16" x14ac:dyDescent="0.3">
      <c r="B33" s="25">
        <v>131.19</v>
      </c>
      <c r="C33" s="50">
        <v>2.8</v>
      </c>
      <c r="D33" s="26">
        <v>2721.7</v>
      </c>
      <c r="E33" s="27" t="s">
        <v>68</v>
      </c>
      <c r="O33" s="50">
        <v>2.8</v>
      </c>
      <c r="P33" s="25">
        <v>131.19</v>
      </c>
    </row>
    <row r="34" spans="2:16" x14ac:dyDescent="0.3">
      <c r="B34" s="25">
        <v>132.37</v>
      </c>
      <c r="C34" s="50">
        <v>2.9</v>
      </c>
      <c r="D34" s="26">
        <v>2723.3</v>
      </c>
      <c r="E34" s="27" t="s">
        <v>68</v>
      </c>
      <c r="O34" s="50">
        <v>2.9</v>
      </c>
      <c r="P34" s="25">
        <v>132.37</v>
      </c>
    </row>
    <row r="35" spans="2:16" x14ac:dyDescent="0.3">
      <c r="B35" s="25">
        <v>133.52000000000001</v>
      </c>
      <c r="C35" s="50">
        <v>3</v>
      </c>
      <c r="D35" s="26">
        <v>2724.9</v>
      </c>
      <c r="E35" s="27" t="s">
        <v>68</v>
      </c>
      <c r="O35" s="50">
        <v>3</v>
      </c>
      <c r="P35" s="25">
        <v>133.52000000000001</v>
      </c>
    </row>
    <row r="36" spans="2:16" x14ac:dyDescent="0.3">
      <c r="B36" s="25">
        <v>134.63999999999999</v>
      </c>
      <c r="C36" s="50">
        <v>3.1</v>
      </c>
      <c r="D36" s="26">
        <v>2726.4</v>
      </c>
      <c r="E36" s="27" t="s">
        <v>68</v>
      </c>
      <c r="O36" s="50">
        <v>3.1</v>
      </c>
      <c r="P36" s="25">
        <v>134.63999999999999</v>
      </c>
    </row>
    <row r="37" spans="2:16" x14ac:dyDescent="0.3">
      <c r="B37" s="25">
        <v>135.74</v>
      </c>
      <c r="C37" s="50">
        <v>3.2</v>
      </c>
      <c r="D37" s="26">
        <v>2727.8</v>
      </c>
      <c r="E37" s="27" t="s">
        <v>68</v>
      </c>
      <c r="O37" s="50">
        <v>3.2</v>
      </c>
      <c r="P37" s="25">
        <v>135.74</v>
      </c>
    </row>
    <row r="38" spans="2:16" x14ac:dyDescent="0.3">
      <c r="B38" s="25">
        <v>136.80000000000001</v>
      </c>
      <c r="C38" s="50">
        <v>3.3</v>
      </c>
      <c r="D38" s="26">
        <v>2729.3</v>
      </c>
      <c r="E38" s="27" t="s">
        <v>68</v>
      </c>
      <c r="O38" s="50">
        <v>3.3</v>
      </c>
      <c r="P38" s="25">
        <v>136.80000000000001</v>
      </c>
    </row>
    <row r="39" spans="2:16" x14ac:dyDescent="0.3">
      <c r="B39" s="25">
        <v>137.84</v>
      </c>
      <c r="C39" s="50">
        <v>3.4</v>
      </c>
      <c r="D39" s="26">
        <v>2730.6</v>
      </c>
      <c r="E39" s="27" t="s">
        <v>68</v>
      </c>
      <c r="O39" s="50">
        <v>3.4</v>
      </c>
      <c r="P39" s="25">
        <v>137.84</v>
      </c>
    </row>
    <row r="40" spans="2:16" x14ac:dyDescent="0.3">
      <c r="B40" s="25">
        <v>138.86000000000001</v>
      </c>
      <c r="C40" s="50">
        <v>3.5</v>
      </c>
      <c r="D40" s="26">
        <v>2732</v>
      </c>
      <c r="E40" s="27" t="s">
        <v>68</v>
      </c>
      <c r="O40" s="50">
        <v>3.5</v>
      </c>
      <c r="P40" s="25">
        <v>138.86000000000001</v>
      </c>
    </row>
    <row r="41" spans="2:16" x14ac:dyDescent="0.3">
      <c r="B41" s="25">
        <v>139.85</v>
      </c>
      <c r="C41" s="50">
        <v>3.6</v>
      </c>
      <c r="D41" s="26">
        <v>2733.2</v>
      </c>
      <c r="E41" s="27" t="s">
        <v>68</v>
      </c>
      <c r="O41" s="50">
        <v>3.6</v>
      </c>
      <c r="P41" s="25">
        <v>139.85</v>
      </c>
    </row>
    <row r="42" spans="2:16" x14ac:dyDescent="0.3">
      <c r="B42" s="25">
        <v>140.82</v>
      </c>
      <c r="C42" s="50">
        <v>3.7</v>
      </c>
      <c r="D42" s="26">
        <v>2734.5</v>
      </c>
      <c r="E42" s="27" t="s">
        <v>68</v>
      </c>
      <c r="O42" s="50">
        <v>3.7</v>
      </c>
      <c r="P42" s="25">
        <v>140.82</v>
      </c>
    </row>
    <row r="43" spans="2:16" x14ac:dyDescent="0.3">
      <c r="B43" s="25">
        <v>141.77000000000001</v>
      </c>
      <c r="C43" s="50">
        <v>3.8</v>
      </c>
      <c r="D43" s="26">
        <v>2735.7</v>
      </c>
      <c r="E43" s="27" t="s">
        <v>68</v>
      </c>
      <c r="O43" s="50">
        <v>3.8</v>
      </c>
      <c r="P43" s="25">
        <v>141.77000000000001</v>
      </c>
    </row>
    <row r="44" spans="2:16" x14ac:dyDescent="0.3">
      <c r="B44" s="25">
        <v>142.69999999999999</v>
      </c>
      <c r="C44" s="50">
        <v>3.9</v>
      </c>
      <c r="D44" s="26">
        <v>2736.9</v>
      </c>
      <c r="E44" s="27" t="s">
        <v>68</v>
      </c>
      <c r="O44" s="50">
        <v>3.9</v>
      </c>
      <c r="P44" s="25">
        <v>142.69999999999999</v>
      </c>
    </row>
    <row r="45" spans="2:16" x14ac:dyDescent="0.3">
      <c r="B45" s="25">
        <v>143.61000000000001</v>
      </c>
      <c r="C45" s="50">
        <v>4</v>
      </c>
      <c r="D45" s="26">
        <v>2738.1</v>
      </c>
      <c r="E45" s="27" t="s">
        <v>68</v>
      </c>
      <c r="O45" s="50">
        <v>4</v>
      </c>
      <c r="P45" s="25">
        <v>143.61000000000001</v>
      </c>
    </row>
    <row r="46" spans="2:16" x14ac:dyDescent="0.3">
      <c r="B46" s="25">
        <v>144.5</v>
      </c>
      <c r="C46" s="50">
        <v>4.0999999999999996</v>
      </c>
      <c r="D46" s="26">
        <v>2739.2</v>
      </c>
      <c r="E46" s="27" t="s">
        <v>68</v>
      </c>
      <c r="O46" s="50">
        <v>4.0999999999999996</v>
      </c>
      <c r="P46" s="25">
        <v>144.5</v>
      </c>
    </row>
    <row r="47" spans="2:16" x14ac:dyDescent="0.3">
      <c r="B47" s="25">
        <v>145.38</v>
      </c>
      <c r="C47" s="50">
        <v>4.2</v>
      </c>
      <c r="D47" s="26">
        <v>2740.3</v>
      </c>
      <c r="E47" s="27" t="s">
        <v>68</v>
      </c>
      <c r="O47" s="50">
        <v>4.2</v>
      </c>
      <c r="P47" s="25">
        <v>145.38</v>
      </c>
    </row>
    <row r="48" spans="2:16" x14ac:dyDescent="0.3">
      <c r="B48" s="25">
        <v>146.22999999999999</v>
      </c>
      <c r="C48" s="50">
        <v>4.3</v>
      </c>
      <c r="D48" s="26">
        <v>2741.3</v>
      </c>
      <c r="E48" s="27" t="s">
        <v>68</v>
      </c>
      <c r="O48" s="50">
        <v>4.3</v>
      </c>
      <c r="P48" s="25">
        <v>146.22999999999999</v>
      </c>
    </row>
    <row r="49" spans="2:16" x14ac:dyDescent="0.3">
      <c r="B49" s="25">
        <v>147.08000000000001</v>
      </c>
      <c r="C49" s="50">
        <v>4.4000000000000004</v>
      </c>
      <c r="D49" s="26">
        <v>2742.4</v>
      </c>
      <c r="E49" s="27" t="s">
        <v>68</v>
      </c>
      <c r="O49" s="50">
        <v>4.4000000000000004</v>
      </c>
      <c r="P49" s="25">
        <v>147.08000000000001</v>
      </c>
    </row>
    <row r="50" spans="2:16" x14ac:dyDescent="0.3">
      <c r="B50" s="25">
        <v>147.9</v>
      </c>
      <c r="C50" s="50">
        <v>4.5</v>
      </c>
      <c r="D50" s="26">
        <v>2743.4</v>
      </c>
      <c r="E50" s="27" t="s">
        <v>68</v>
      </c>
      <c r="O50" s="50">
        <v>4.5</v>
      </c>
      <c r="P50" s="25">
        <v>147.9</v>
      </c>
    </row>
    <row r="51" spans="2:16" x14ac:dyDescent="0.3">
      <c r="B51" s="25">
        <v>148.72</v>
      </c>
      <c r="C51" s="50">
        <v>4.5999999999999996</v>
      </c>
      <c r="D51" s="26">
        <v>2744.4</v>
      </c>
      <c r="E51" s="27" t="s">
        <v>68</v>
      </c>
      <c r="O51" s="50">
        <v>4.5999999999999996</v>
      </c>
      <c r="P51" s="25">
        <v>148.72</v>
      </c>
    </row>
    <row r="52" spans="2:16" x14ac:dyDescent="0.3">
      <c r="B52" s="25">
        <v>149.51</v>
      </c>
      <c r="C52" s="50">
        <v>4.7</v>
      </c>
      <c r="D52" s="26">
        <v>2745.3</v>
      </c>
      <c r="E52" s="27" t="s">
        <v>68</v>
      </c>
      <c r="O52" s="50">
        <v>4.7</v>
      </c>
      <c r="P52" s="25">
        <v>149.51</v>
      </c>
    </row>
    <row r="53" spans="2:16" x14ac:dyDescent="0.3">
      <c r="B53" s="25">
        <v>150.30000000000001</v>
      </c>
      <c r="C53" s="50">
        <v>4.8</v>
      </c>
      <c r="D53" s="26">
        <v>2746.3</v>
      </c>
      <c r="E53" s="27" t="s">
        <v>68</v>
      </c>
      <c r="O53" s="50">
        <v>4.8</v>
      </c>
      <c r="P53" s="25">
        <v>150.30000000000001</v>
      </c>
    </row>
    <row r="54" spans="2:16" x14ac:dyDescent="0.3">
      <c r="B54" s="25">
        <v>151.07</v>
      </c>
      <c r="C54" s="50">
        <v>4.9000000000000004</v>
      </c>
      <c r="D54" s="26">
        <v>2747.2</v>
      </c>
      <c r="E54" s="27" t="s">
        <v>68</v>
      </c>
      <c r="O54" s="50">
        <v>4.9000000000000004</v>
      </c>
      <c r="P54" s="25">
        <v>151.07</v>
      </c>
    </row>
    <row r="55" spans="2:16" x14ac:dyDescent="0.3">
      <c r="B55" s="25">
        <v>151.83000000000001</v>
      </c>
      <c r="C55" s="50">
        <v>5</v>
      </c>
      <c r="D55" s="26">
        <v>2748.1</v>
      </c>
      <c r="E55" s="27" t="s">
        <v>68</v>
      </c>
      <c r="O55" s="50">
        <v>5</v>
      </c>
      <c r="P55" s="25">
        <v>151.83000000000001</v>
      </c>
    </row>
    <row r="56" spans="2:16" x14ac:dyDescent="0.3">
      <c r="B56" s="25">
        <v>152.58000000000001</v>
      </c>
      <c r="C56" s="50">
        <v>5.0999999999999996</v>
      </c>
      <c r="D56" s="26">
        <v>2749</v>
      </c>
      <c r="E56" s="27" t="s">
        <v>68</v>
      </c>
      <c r="O56" s="50">
        <v>5.0999999999999996</v>
      </c>
      <c r="P56" s="25">
        <v>152.58000000000001</v>
      </c>
    </row>
    <row r="57" spans="2:16" x14ac:dyDescent="0.3">
      <c r="B57" s="25">
        <v>153.31</v>
      </c>
      <c r="C57" s="50">
        <v>5.2</v>
      </c>
      <c r="D57" s="26">
        <v>2749.9</v>
      </c>
      <c r="E57" s="27" t="s">
        <v>68</v>
      </c>
      <c r="O57" s="50">
        <v>5.2</v>
      </c>
      <c r="P57" s="25">
        <v>153.31</v>
      </c>
    </row>
    <row r="58" spans="2:16" x14ac:dyDescent="0.3">
      <c r="B58" s="25">
        <v>154.04</v>
      </c>
      <c r="C58" s="50">
        <v>5.3</v>
      </c>
      <c r="D58" s="26">
        <v>2750.7</v>
      </c>
      <c r="E58" s="27" t="s">
        <v>68</v>
      </c>
      <c r="O58" s="50">
        <v>5.3</v>
      </c>
      <c r="P58" s="25">
        <v>154.04</v>
      </c>
    </row>
    <row r="59" spans="2:16" x14ac:dyDescent="0.3">
      <c r="B59" s="25">
        <v>154.75</v>
      </c>
      <c r="C59" s="50">
        <v>5.4</v>
      </c>
      <c r="D59" s="26">
        <v>2751.5</v>
      </c>
      <c r="E59" s="27" t="s">
        <v>68</v>
      </c>
      <c r="O59" s="50">
        <v>5.4</v>
      </c>
      <c r="P59" s="25">
        <v>154.75</v>
      </c>
    </row>
    <row r="60" spans="2:16" x14ac:dyDescent="0.3">
      <c r="B60" s="25">
        <v>155.46</v>
      </c>
      <c r="C60" s="50">
        <v>5.5</v>
      </c>
      <c r="D60" s="26">
        <v>2752.3</v>
      </c>
      <c r="E60" s="27" t="s">
        <v>68</v>
      </c>
      <c r="O60" s="50">
        <v>5.5</v>
      </c>
      <c r="P60" s="25">
        <v>155.46</v>
      </c>
    </row>
    <row r="61" spans="2:16" x14ac:dyDescent="0.3">
      <c r="B61" s="25">
        <v>156.15</v>
      </c>
      <c r="C61" s="50">
        <v>5.6</v>
      </c>
      <c r="D61" s="26">
        <v>2753.1</v>
      </c>
      <c r="E61" s="27" t="s">
        <v>68</v>
      </c>
      <c r="O61" s="50">
        <v>5.6</v>
      </c>
      <c r="P61" s="25">
        <v>156.15</v>
      </c>
    </row>
    <row r="62" spans="2:16" x14ac:dyDescent="0.3">
      <c r="B62" s="25">
        <v>156.83000000000001</v>
      </c>
      <c r="C62" s="50">
        <v>5.7</v>
      </c>
      <c r="D62" s="26">
        <v>2753.9</v>
      </c>
      <c r="E62" s="27" t="s">
        <v>68</v>
      </c>
      <c r="O62" s="50">
        <v>5.7</v>
      </c>
      <c r="P62" s="25">
        <v>156.83000000000001</v>
      </c>
    </row>
    <row r="63" spans="2:16" x14ac:dyDescent="0.3">
      <c r="B63" s="25">
        <v>157.51</v>
      </c>
      <c r="C63" s="50">
        <v>5.8</v>
      </c>
      <c r="D63" s="26">
        <v>2754.7</v>
      </c>
      <c r="E63" s="27" t="s">
        <v>68</v>
      </c>
      <c r="O63" s="50">
        <v>5.8</v>
      </c>
      <c r="P63" s="25">
        <v>157.51</v>
      </c>
    </row>
    <row r="64" spans="2:16" x14ac:dyDescent="0.3">
      <c r="B64" s="25">
        <v>158.16999999999999</v>
      </c>
      <c r="C64" s="50">
        <v>5.9</v>
      </c>
      <c r="D64" s="26">
        <v>2755.4</v>
      </c>
      <c r="E64" s="27" t="s">
        <v>68</v>
      </c>
      <c r="O64" s="50">
        <v>5.9</v>
      </c>
      <c r="P64" s="25">
        <v>158.16999999999999</v>
      </c>
    </row>
    <row r="65" spans="2:16" x14ac:dyDescent="0.3">
      <c r="B65" s="25">
        <v>158.83000000000001</v>
      </c>
      <c r="C65" s="50">
        <v>6</v>
      </c>
      <c r="D65" s="26">
        <v>2756.1</v>
      </c>
      <c r="E65" s="27" t="s">
        <v>68</v>
      </c>
      <c r="O65" s="50">
        <v>6</v>
      </c>
      <c r="P65" s="25">
        <v>158.83000000000001</v>
      </c>
    </row>
    <row r="66" spans="2:16" x14ac:dyDescent="0.3">
      <c r="B66" s="25">
        <v>159.47</v>
      </c>
      <c r="C66" s="50">
        <v>6.1</v>
      </c>
      <c r="D66" s="26">
        <v>2756.9</v>
      </c>
      <c r="E66" s="27" t="s">
        <v>68</v>
      </c>
      <c r="O66" s="50">
        <v>6.1</v>
      </c>
      <c r="P66" s="25">
        <v>159.47</v>
      </c>
    </row>
    <row r="67" spans="2:16" x14ac:dyDescent="0.3">
      <c r="B67" s="25">
        <v>160.11000000000001</v>
      </c>
      <c r="C67" s="50">
        <v>6.2</v>
      </c>
      <c r="D67" s="26">
        <v>2757.6</v>
      </c>
      <c r="E67" s="27" t="s">
        <v>68</v>
      </c>
      <c r="O67" s="50">
        <v>6.2</v>
      </c>
      <c r="P67" s="25">
        <v>160.11000000000001</v>
      </c>
    </row>
    <row r="68" spans="2:16" x14ac:dyDescent="0.3">
      <c r="B68" s="25">
        <v>160.74</v>
      </c>
      <c r="C68" s="50">
        <v>6.3</v>
      </c>
      <c r="D68" s="26">
        <v>2758.3</v>
      </c>
      <c r="E68" s="27" t="s">
        <v>68</v>
      </c>
      <c r="O68" s="50">
        <v>6.3</v>
      </c>
      <c r="P68" s="25">
        <v>160.74</v>
      </c>
    </row>
    <row r="69" spans="2:16" x14ac:dyDescent="0.3">
      <c r="B69" s="25">
        <v>161.37</v>
      </c>
      <c r="C69" s="50">
        <v>6.4</v>
      </c>
      <c r="D69" s="26">
        <v>2758.9</v>
      </c>
      <c r="E69" s="27" t="s">
        <v>68</v>
      </c>
      <c r="O69" s="50">
        <v>6.4</v>
      </c>
      <c r="P69" s="25">
        <v>161.37</v>
      </c>
    </row>
    <row r="70" spans="2:16" x14ac:dyDescent="0.3">
      <c r="B70" s="25">
        <v>161.97999999999999</v>
      </c>
      <c r="C70" s="50">
        <v>6.5</v>
      </c>
      <c r="D70" s="26">
        <v>2759.6</v>
      </c>
      <c r="E70" s="27" t="s">
        <v>68</v>
      </c>
      <c r="O70" s="50">
        <v>6.5</v>
      </c>
      <c r="P70" s="25">
        <v>161.97999999999999</v>
      </c>
    </row>
    <row r="71" spans="2:16" x14ac:dyDescent="0.3">
      <c r="B71" s="25">
        <v>162.59</v>
      </c>
      <c r="C71" s="50">
        <v>6.6</v>
      </c>
      <c r="D71" s="26">
        <v>2760.3</v>
      </c>
      <c r="E71" s="27" t="s">
        <v>68</v>
      </c>
      <c r="O71" s="50">
        <v>6.6</v>
      </c>
      <c r="P71" s="25">
        <v>162.59</v>
      </c>
    </row>
    <row r="72" spans="2:16" x14ac:dyDescent="0.3">
      <c r="B72" s="25">
        <v>163.19</v>
      </c>
      <c r="C72" s="50">
        <v>6.7</v>
      </c>
      <c r="D72" s="26">
        <v>2760.9</v>
      </c>
      <c r="E72" s="27" t="s">
        <v>68</v>
      </c>
      <c r="O72" s="50">
        <v>6.7</v>
      </c>
      <c r="P72" s="25">
        <v>163.19</v>
      </c>
    </row>
    <row r="73" spans="2:16" x14ac:dyDescent="0.3">
      <c r="B73" s="25">
        <v>163.78</v>
      </c>
      <c r="C73" s="50">
        <v>6.8</v>
      </c>
      <c r="D73" s="26">
        <v>2761.5</v>
      </c>
      <c r="E73" s="27" t="s">
        <v>68</v>
      </c>
      <c r="O73" s="50">
        <v>6.8</v>
      </c>
      <c r="P73" s="25">
        <v>163.78</v>
      </c>
    </row>
    <row r="74" spans="2:16" x14ac:dyDescent="0.3">
      <c r="B74" s="25">
        <v>164.37</v>
      </c>
      <c r="C74" s="50">
        <v>6.9</v>
      </c>
      <c r="D74" s="26">
        <v>2762.1</v>
      </c>
      <c r="E74" s="27" t="s">
        <v>68</v>
      </c>
      <c r="O74" s="50">
        <v>6.9</v>
      </c>
      <c r="P74" s="25">
        <v>164.37</v>
      </c>
    </row>
    <row r="75" spans="2:16" x14ac:dyDescent="0.3">
      <c r="B75" s="25">
        <v>164.95</v>
      </c>
      <c r="C75" s="50">
        <v>7</v>
      </c>
      <c r="D75" s="26">
        <v>2762.8</v>
      </c>
      <c r="E75" s="27" t="s">
        <v>68</v>
      </c>
      <c r="O75" s="50">
        <v>7</v>
      </c>
      <c r="P75" s="25">
        <v>164.95</v>
      </c>
    </row>
    <row r="76" spans="2:16" x14ac:dyDescent="0.3">
      <c r="B76" s="25">
        <v>165.52</v>
      </c>
      <c r="C76" s="50">
        <v>7.1</v>
      </c>
      <c r="D76" s="26">
        <v>2763.4</v>
      </c>
      <c r="E76" s="27" t="s">
        <v>68</v>
      </c>
      <c r="O76" s="50">
        <v>7.1</v>
      </c>
      <c r="P76" s="25">
        <v>165.52</v>
      </c>
    </row>
    <row r="77" spans="2:16" x14ac:dyDescent="0.3">
      <c r="B77" s="25">
        <v>166.09</v>
      </c>
      <c r="C77" s="50">
        <v>7.2</v>
      </c>
      <c r="D77" s="26">
        <v>2763.9</v>
      </c>
      <c r="E77" s="27" t="s">
        <v>68</v>
      </c>
      <c r="O77" s="50">
        <v>7.2</v>
      </c>
      <c r="P77" s="25">
        <v>166.09</v>
      </c>
    </row>
    <row r="78" spans="2:16" x14ac:dyDescent="0.3">
      <c r="B78" s="25">
        <v>166.65</v>
      </c>
      <c r="C78" s="50">
        <v>7.3</v>
      </c>
      <c r="D78" s="26">
        <v>2764.5</v>
      </c>
      <c r="E78" s="27" t="s">
        <v>68</v>
      </c>
      <c r="O78" s="50">
        <v>7.3</v>
      </c>
      <c r="P78" s="25">
        <v>166.65</v>
      </c>
    </row>
    <row r="79" spans="2:16" x14ac:dyDescent="0.3">
      <c r="B79" s="25">
        <v>167.2</v>
      </c>
      <c r="C79" s="50">
        <v>7.4</v>
      </c>
      <c r="D79" s="26">
        <v>2765.1</v>
      </c>
      <c r="E79" s="27" t="s">
        <v>68</v>
      </c>
      <c r="O79" s="50">
        <v>7.4</v>
      </c>
      <c r="P79" s="25">
        <v>167.2</v>
      </c>
    </row>
    <row r="80" spans="2:16" x14ac:dyDescent="0.3">
      <c r="B80" s="25">
        <v>167.75</v>
      </c>
      <c r="C80" s="50">
        <v>7.5</v>
      </c>
      <c r="D80" s="26">
        <v>2765.6</v>
      </c>
      <c r="E80" s="27" t="s">
        <v>68</v>
      </c>
      <c r="O80" s="50">
        <v>7.5</v>
      </c>
      <c r="P80" s="25">
        <v>167.75</v>
      </c>
    </row>
    <row r="81" spans="2:16" x14ac:dyDescent="0.3">
      <c r="B81" s="25">
        <v>168.29</v>
      </c>
      <c r="C81" s="50">
        <v>7.6</v>
      </c>
      <c r="D81" s="26">
        <v>2766.2</v>
      </c>
      <c r="E81" s="27" t="s">
        <v>68</v>
      </c>
      <c r="O81" s="50">
        <v>7.6</v>
      </c>
      <c r="P81" s="25">
        <v>168.29</v>
      </c>
    </row>
    <row r="82" spans="2:16" x14ac:dyDescent="0.3">
      <c r="B82" s="25">
        <v>168.83</v>
      </c>
      <c r="C82" s="50">
        <v>7.7</v>
      </c>
      <c r="D82" s="26">
        <v>2766.7</v>
      </c>
      <c r="E82" s="27" t="s">
        <v>68</v>
      </c>
      <c r="O82" s="50">
        <v>7.7</v>
      </c>
      <c r="P82" s="25">
        <v>168.83</v>
      </c>
    </row>
    <row r="83" spans="2:16" x14ac:dyDescent="0.3">
      <c r="B83" s="25">
        <v>169.36</v>
      </c>
      <c r="C83" s="50">
        <v>7.8</v>
      </c>
      <c r="D83" s="26">
        <v>2767.3</v>
      </c>
      <c r="E83" s="27" t="s">
        <v>68</v>
      </c>
      <c r="O83" s="50">
        <v>7.8</v>
      </c>
      <c r="P83" s="25">
        <v>169.36</v>
      </c>
    </row>
    <row r="84" spans="2:16" x14ac:dyDescent="0.3">
      <c r="B84" s="25">
        <v>169.89</v>
      </c>
      <c r="C84" s="50">
        <v>7.9</v>
      </c>
      <c r="D84" s="26">
        <v>2767.8</v>
      </c>
      <c r="E84" s="27" t="s">
        <v>68</v>
      </c>
      <c r="O84" s="50">
        <v>7.9</v>
      </c>
      <c r="P84" s="25">
        <v>169.89</v>
      </c>
    </row>
    <row r="85" spans="2:16" x14ac:dyDescent="0.3">
      <c r="B85" s="25">
        <v>170.41</v>
      </c>
      <c r="C85" s="50">
        <v>8</v>
      </c>
      <c r="D85" s="26">
        <v>2768.3</v>
      </c>
      <c r="E85" s="27" t="s">
        <v>68</v>
      </c>
      <c r="O85" s="50">
        <v>8</v>
      </c>
      <c r="P85" s="25">
        <v>170.41</v>
      </c>
    </row>
    <row r="86" spans="2:16" x14ac:dyDescent="0.3">
      <c r="B86" s="25">
        <v>170.92</v>
      </c>
      <c r="C86" s="50">
        <v>8.1</v>
      </c>
      <c r="D86" s="26">
        <v>2768.8</v>
      </c>
      <c r="E86" s="27" t="s">
        <v>68</v>
      </c>
      <c r="O86" s="50">
        <v>8.1</v>
      </c>
      <c r="P86" s="25">
        <v>170.92</v>
      </c>
    </row>
    <row r="87" spans="2:16" x14ac:dyDescent="0.3">
      <c r="B87" s="25">
        <v>171.43</v>
      </c>
      <c r="C87" s="50">
        <v>8.1999999999999993</v>
      </c>
      <c r="D87" s="26">
        <v>2769.3</v>
      </c>
      <c r="E87" s="27" t="s">
        <v>68</v>
      </c>
      <c r="O87" s="50">
        <v>8.1999999999999993</v>
      </c>
      <c r="P87" s="25">
        <v>171.43</v>
      </c>
    </row>
    <row r="88" spans="2:16" x14ac:dyDescent="0.3">
      <c r="B88" s="25">
        <v>171.94</v>
      </c>
      <c r="C88" s="50">
        <v>8.3000000000000007</v>
      </c>
      <c r="D88" s="26">
        <v>2769.8</v>
      </c>
      <c r="E88" s="27" t="s">
        <v>68</v>
      </c>
      <c r="O88" s="50">
        <v>8.3000000000000007</v>
      </c>
      <c r="P88" s="25">
        <v>171.94</v>
      </c>
    </row>
    <row r="89" spans="2:16" x14ac:dyDescent="0.3">
      <c r="B89" s="25">
        <v>172.44</v>
      </c>
      <c r="C89" s="50">
        <v>8.4</v>
      </c>
      <c r="D89" s="26">
        <v>2770.3</v>
      </c>
      <c r="E89" s="27" t="s">
        <v>68</v>
      </c>
      <c r="O89" s="50">
        <v>8.4</v>
      </c>
      <c r="P89" s="25">
        <v>172.44</v>
      </c>
    </row>
    <row r="90" spans="2:16" x14ac:dyDescent="0.3">
      <c r="B90" s="25">
        <v>172.94</v>
      </c>
      <c r="C90" s="50">
        <v>8.5</v>
      </c>
      <c r="D90" s="26">
        <v>2770.8</v>
      </c>
      <c r="E90" s="27" t="s">
        <v>68</v>
      </c>
      <c r="O90" s="50">
        <v>8.5</v>
      </c>
      <c r="P90" s="25">
        <v>172.94</v>
      </c>
    </row>
    <row r="91" spans="2:16" x14ac:dyDescent="0.3">
      <c r="B91" s="25">
        <v>173.43</v>
      </c>
      <c r="C91" s="50">
        <v>8.6</v>
      </c>
      <c r="D91" s="26">
        <v>2771.2</v>
      </c>
      <c r="E91" s="27" t="s">
        <v>68</v>
      </c>
      <c r="O91" s="50">
        <v>8.6</v>
      </c>
      <c r="P91" s="25">
        <v>173.43</v>
      </c>
    </row>
    <row r="92" spans="2:16" x14ac:dyDescent="0.3">
      <c r="B92" s="25">
        <v>173.91</v>
      </c>
      <c r="C92" s="50">
        <v>8.6999999999999993</v>
      </c>
      <c r="D92" s="26">
        <v>2771.7</v>
      </c>
      <c r="E92" s="27" t="s">
        <v>68</v>
      </c>
      <c r="O92" s="50">
        <v>8.6999999999999993</v>
      </c>
      <c r="P92" s="25">
        <v>173.91</v>
      </c>
    </row>
    <row r="93" spans="2:16" x14ac:dyDescent="0.3">
      <c r="B93" s="25">
        <v>174.4</v>
      </c>
      <c r="C93" s="50">
        <v>8.8000000000000007</v>
      </c>
      <c r="D93" s="26">
        <v>2772.1</v>
      </c>
      <c r="E93" s="27" t="s">
        <v>68</v>
      </c>
      <c r="O93" s="50">
        <v>8.8000000000000007</v>
      </c>
      <c r="P93" s="25">
        <v>174.4</v>
      </c>
    </row>
    <row r="94" spans="2:16" x14ac:dyDescent="0.3">
      <c r="B94" s="25">
        <v>174.88</v>
      </c>
      <c r="C94" s="50">
        <v>8.9</v>
      </c>
      <c r="D94" s="26">
        <v>2772.6</v>
      </c>
      <c r="E94" s="27" t="s">
        <v>68</v>
      </c>
      <c r="O94" s="50">
        <v>8.9</v>
      </c>
      <c r="P94" s="25">
        <v>174.88</v>
      </c>
    </row>
    <row r="95" spans="2:16" x14ac:dyDescent="0.3">
      <c r="B95" s="25">
        <v>175.35</v>
      </c>
      <c r="C95" s="50">
        <v>9</v>
      </c>
      <c r="D95" s="26">
        <v>2773</v>
      </c>
      <c r="E95" s="27" t="s">
        <v>68</v>
      </c>
      <c r="O95" s="50">
        <v>9</v>
      </c>
      <c r="P95" s="25">
        <v>175.35</v>
      </c>
    </row>
    <row r="96" spans="2:16" x14ac:dyDescent="0.3">
      <c r="B96" s="25">
        <v>175.82</v>
      </c>
      <c r="C96" s="50">
        <v>9.1</v>
      </c>
      <c r="D96" s="26">
        <v>2773.5</v>
      </c>
      <c r="E96" s="27" t="s">
        <v>68</v>
      </c>
      <c r="O96" s="50">
        <v>9.1</v>
      </c>
      <c r="P96" s="25">
        <v>175.82</v>
      </c>
    </row>
    <row r="97" spans="2:16" x14ac:dyDescent="0.3">
      <c r="B97" s="25">
        <v>176.29</v>
      </c>
      <c r="C97" s="50">
        <v>9.1999999999999993</v>
      </c>
      <c r="D97" s="26">
        <v>2773.9</v>
      </c>
      <c r="E97" s="27" t="s">
        <v>68</v>
      </c>
      <c r="O97" s="50">
        <v>9.1999999999999993</v>
      </c>
      <c r="P97" s="25">
        <v>176.29</v>
      </c>
    </row>
    <row r="98" spans="2:16" x14ac:dyDescent="0.3">
      <c r="B98" s="25">
        <v>176.75</v>
      </c>
      <c r="C98" s="50">
        <v>9.3000000000000007</v>
      </c>
      <c r="D98" s="26">
        <v>2774.3</v>
      </c>
      <c r="E98" s="27" t="s">
        <v>68</v>
      </c>
      <c r="O98" s="50">
        <v>9.3000000000000007</v>
      </c>
      <c r="P98" s="25">
        <v>176.75</v>
      </c>
    </row>
    <row r="99" spans="2:16" x14ac:dyDescent="0.3">
      <c r="B99" s="25">
        <v>177.21</v>
      </c>
      <c r="C99" s="50">
        <v>9.4</v>
      </c>
      <c r="D99" s="26">
        <v>2774.7</v>
      </c>
      <c r="E99" s="27" t="s">
        <v>68</v>
      </c>
      <c r="O99" s="50">
        <v>9.4</v>
      </c>
      <c r="P99" s="25">
        <v>177.21</v>
      </c>
    </row>
    <row r="100" spans="2:16" x14ac:dyDescent="0.3">
      <c r="B100" s="25">
        <v>177.66</v>
      </c>
      <c r="C100" s="50">
        <v>9.5</v>
      </c>
      <c r="D100" s="26">
        <v>2775.1</v>
      </c>
      <c r="E100" s="27" t="s">
        <v>68</v>
      </c>
      <c r="O100" s="50">
        <v>9.5</v>
      </c>
      <c r="P100" s="25">
        <v>177.66</v>
      </c>
    </row>
    <row r="101" spans="2:16" x14ac:dyDescent="0.3">
      <c r="B101" s="25">
        <v>178.11</v>
      </c>
      <c r="C101" s="50">
        <v>9.6</v>
      </c>
      <c r="D101" s="26">
        <v>2775.5</v>
      </c>
      <c r="E101" s="27" t="s">
        <v>68</v>
      </c>
      <c r="O101" s="50">
        <v>9.6</v>
      </c>
      <c r="P101" s="25">
        <v>178.11</v>
      </c>
    </row>
    <row r="102" spans="2:16" x14ac:dyDescent="0.3">
      <c r="B102" s="25">
        <v>178.56</v>
      </c>
      <c r="C102" s="50">
        <v>9.6999999999999993</v>
      </c>
      <c r="D102" s="26">
        <v>2775.9</v>
      </c>
      <c r="E102" s="27" t="s">
        <v>68</v>
      </c>
      <c r="O102" s="50">
        <v>9.6999999999999993</v>
      </c>
      <c r="P102" s="25">
        <v>178.56</v>
      </c>
    </row>
    <row r="103" spans="2:16" x14ac:dyDescent="0.3">
      <c r="B103" s="25">
        <v>179</v>
      </c>
      <c r="C103" s="50">
        <v>9.8000000000000007</v>
      </c>
      <c r="D103" s="26">
        <v>2776.3</v>
      </c>
      <c r="E103" s="27" t="s">
        <v>68</v>
      </c>
      <c r="O103" s="50">
        <v>9.8000000000000007</v>
      </c>
      <c r="P103" s="25">
        <v>179</v>
      </c>
    </row>
    <row r="104" spans="2:16" x14ac:dyDescent="0.3">
      <c r="B104" s="25">
        <v>179.44</v>
      </c>
      <c r="C104" s="50">
        <v>9.9</v>
      </c>
      <c r="D104" s="26">
        <v>2776.7</v>
      </c>
      <c r="E104" s="27" t="s">
        <v>68</v>
      </c>
      <c r="O104" s="50">
        <v>9.9</v>
      </c>
      <c r="P104" s="25">
        <v>179.44</v>
      </c>
    </row>
    <row r="105" spans="2:16" x14ac:dyDescent="0.3">
      <c r="B105" s="25">
        <v>179.88</v>
      </c>
      <c r="C105" s="50">
        <v>10</v>
      </c>
      <c r="D105" s="26">
        <v>2777.1</v>
      </c>
      <c r="E105" s="27" t="s">
        <v>68</v>
      </c>
      <c r="O105" s="50">
        <v>10</v>
      </c>
      <c r="P105" s="25">
        <v>179.88</v>
      </c>
    </row>
    <row r="106" spans="2:16" x14ac:dyDescent="0.3">
      <c r="B106" s="25">
        <v>180.31</v>
      </c>
      <c r="C106" s="50">
        <v>10.1</v>
      </c>
      <c r="D106" s="26">
        <v>2777.5</v>
      </c>
      <c r="E106" s="27" t="s">
        <v>68</v>
      </c>
      <c r="O106" s="50">
        <v>10.1</v>
      </c>
      <c r="P106" s="25">
        <v>180.31</v>
      </c>
    </row>
    <row r="107" spans="2:16" x14ac:dyDescent="0.3">
      <c r="B107" s="25">
        <v>180.74</v>
      </c>
      <c r="C107" s="50">
        <v>10.199999999999999</v>
      </c>
      <c r="D107" s="26">
        <v>2777.9</v>
      </c>
      <c r="E107" s="27" t="s">
        <v>68</v>
      </c>
      <c r="O107" s="50">
        <v>10.199999999999999</v>
      </c>
      <c r="P107" s="25">
        <v>180.74</v>
      </c>
    </row>
    <row r="108" spans="2:16" x14ac:dyDescent="0.3">
      <c r="B108" s="25">
        <v>181.17</v>
      </c>
      <c r="C108" s="50">
        <v>10.3</v>
      </c>
      <c r="D108" s="26">
        <v>2778.2</v>
      </c>
      <c r="E108" s="27" t="s">
        <v>68</v>
      </c>
      <c r="O108" s="50">
        <v>10.3</v>
      </c>
      <c r="P108" s="25">
        <v>181.17</v>
      </c>
    </row>
    <row r="109" spans="2:16" x14ac:dyDescent="0.3">
      <c r="B109" s="25">
        <v>181.59</v>
      </c>
      <c r="C109" s="50">
        <v>10.4</v>
      </c>
      <c r="D109" s="26">
        <v>2778.6</v>
      </c>
      <c r="E109" s="27" t="s">
        <v>68</v>
      </c>
      <c r="O109" s="50">
        <v>10.4</v>
      </c>
      <c r="P109" s="25">
        <v>181.59</v>
      </c>
    </row>
    <row r="110" spans="2:16" x14ac:dyDescent="0.3">
      <c r="B110" s="25">
        <v>182.01</v>
      </c>
      <c r="C110" s="50">
        <v>10.5</v>
      </c>
      <c r="D110" s="26">
        <v>2778.9</v>
      </c>
      <c r="E110" s="27" t="s">
        <v>68</v>
      </c>
      <c r="O110" s="50">
        <v>10.5</v>
      </c>
      <c r="P110" s="25">
        <v>182.01</v>
      </c>
    </row>
    <row r="111" spans="2:16" x14ac:dyDescent="0.3">
      <c r="B111" s="25">
        <v>182.43</v>
      </c>
      <c r="C111" s="50">
        <v>10.6</v>
      </c>
      <c r="D111" s="26">
        <v>2779.3</v>
      </c>
      <c r="E111" s="27" t="s">
        <v>68</v>
      </c>
      <c r="O111" s="50">
        <v>10.6</v>
      </c>
      <c r="P111" s="25">
        <v>182.43</v>
      </c>
    </row>
    <row r="112" spans="2:16" x14ac:dyDescent="0.3">
      <c r="B112" s="25">
        <v>182.84</v>
      </c>
      <c r="C112" s="50">
        <v>10.7</v>
      </c>
      <c r="D112" s="26">
        <v>2779.6</v>
      </c>
      <c r="E112" s="27" t="s">
        <v>68</v>
      </c>
      <c r="O112" s="50">
        <v>10.7</v>
      </c>
      <c r="P112" s="25">
        <v>182.84</v>
      </c>
    </row>
    <row r="113" spans="2:16" x14ac:dyDescent="0.3">
      <c r="B113" s="25">
        <v>183.25</v>
      </c>
      <c r="C113" s="50">
        <v>10.8</v>
      </c>
      <c r="D113" s="26">
        <v>2780</v>
      </c>
      <c r="E113" s="27" t="s">
        <v>68</v>
      </c>
      <c r="O113" s="50">
        <v>10.8</v>
      </c>
      <c r="P113" s="25">
        <v>183.25</v>
      </c>
    </row>
    <row r="114" spans="2:16" x14ac:dyDescent="0.3">
      <c r="B114" s="25">
        <v>183.66</v>
      </c>
      <c r="C114" s="50">
        <v>10.9</v>
      </c>
      <c r="D114" s="26">
        <v>2780.3</v>
      </c>
      <c r="E114" s="27" t="s">
        <v>68</v>
      </c>
      <c r="O114" s="50">
        <v>10.9</v>
      </c>
      <c r="P114" s="25">
        <v>183.66</v>
      </c>
    </row>
    <row r="115" spans="2:16" x14ac:dyDescent="0.3">
      <c r="B115" s="25">
        <v>184.06</v>
      </c>
      <c r="C115" s="50">
        <v>11</v>
      </c>
      <c r="D115" s="26">
        <v>2780.6</v>
      </c>
      <c r="E115" s="27" t="s">
        <v>68</v>
      </c>
      <c r="O115" s="50">
        <v>11</v>
      </c>
      <c r="P115" s="25">
        <v>184.06</v>
      </c>
    </row>
    <row r="116" spans="2:16" x14ac:dyDescent="0.3">
      <c r="B116" s="25">
        <v>184.46</v>
      </c>
      <c r="C116" s="50">
        <v>11.1</v>
      </c>
      <c r="D116" s="26">
        <v>2781</v>
      </c>
      <c r="E116" s="27" t="s">
        <v>68</v>
      </c>
      <c r="O116" s="50">
        <v>11.1</v>
      </c>
      <c r="P116" s="25">
        <v>184.46</v>
      </c>
    </row>
    <row r="117" spans="2:16" x14ac:dyDescent="0.3">
      <c r="B117" s="25">
        <v>184.86</v>
      </c>
      <c r="C117" s="50">
        <v>11.2</v>
      </c>
      <c r="D117" s="26">
        <v>2781.3</v>
      </c>
      <c r="E117" s="27" t="s">
        <v>68</v>
      </c>
      <c r="O117" s="50">
        <v>11.2</v>
      </c>
      <c r="P117" s="25">
        <v>184.86</v>
      </c>
    </row>
    <row r="118" spans="2:16" x14ac:dyDescent="0.3">
      <c r="B118" s="25">
        <v>185.26</v>
      </c>
      <c r="C118" s="50">
        <v>11.3</v>
      </c>
      <c r="D118" s="26">
        <v>2781.6</v>
      </c>
      <c r="E118" s="27" t="s">
        <v>68</v>
      </c>
      <c r="O118" s="50">
        <v>11.3</v>
      </c>
      <c r="P118" s="25">
        <v>185.26</v>
      </c>
    </row>
    <row r="119" spans="2:16" x14ac:dyDescent="0.3">
      <c r="B119" s="25">
        <v>185.65</v>
      </c>
      <c r="C119" s="50">
        <v>11.4</v>
      </c>
      <c r="D119" s="26">
        <v>2781.9</v>
      </c>
      <c r="E119" s="27" t="s">
        <v>68</v>
      </c>
      <c r="O119" s="50">
        <v>11.4</v>
      </c>
      <c r="P119" s="25">
        <v>185.65</v>
      </c>
    </row>
    <row r="120" spans="2:16" x14ac:dyDescent="0.3">
      <c r="B120" s="25">
        <v>186.04</v>
      </c>
      <c r="C120" s="50">
        <v>11.5</v>
      </c>
      <c r="D120" s="26">
        <v>2782.2</v>
      </c>
      <c r="E120" s="27" t="s">
        <v>68</v>
      </c>
      <c r="O120" s="50">
        <v>11.5</v>
      </c>
      <c r="P120" s="25">
        <v>186.04</v>
      </c>
    </row>
    <row r="121" spans="2:16" x14ac:dyDescent="0.3">
      <c r="B121" s="25">
        <v>186.43</v>
      </c>
      <c r="C121" s="50">
        <v>11.6</v>
      </c>
      <c r="D121" s="26">
        <v>2782.6</v>
      </c>
      <c r="E121" s="27" t="s">
        <v>68</v>
      </c>
      <c r="O121" s="50">
        <v>11.6</v>
      </c>
      <c r="P121" s="25">
        <v>186.43</v>
      </c>
    </row>
    <row r="122" spans="2:16" x14ac:dyDescent="0.3">
      <c r="B122" s="25">
        <v>186.82</v>
      </c>
      <c r="C122" s="50">
        <v>11.7</v>
      </c>
      <c r="D122" s="26">
        <v>2782.9</v>
      </c>
      <c r="E122" s="27" t="s">
        <v>68</v>
      </c>
      <c r="O122" s="50">
        <v>11.7</v>
      </c>
      <c r="P122" s="25">
        <v>186.82</v>
      </c>
    </row>
    <row r="123" spans="2:16" x14ac:dyDescent="0.3">
      <c r="B123" s="25">
        <v>187.2</v>
      </c>
      <c r="C123" s="50">
        <v>11.8</v>
      </c>
      <c r="D123" s="26">
        <v>2783.2</v>
      </c>
      <c r="E123" s="27" t="s">
        <v>68</v>
      </c>
      <c r="O123" s="50">
        <v>11.8</v>
      </c>
      <c r="P123" s="25">
        <v>187.2</v>
      </c>
    </row>
    <row r="124" spans="2:16" x14ac:dyDescent="0.3">
      <c r="B124" s="25">
        <v>187.58</v>
      </c>
      <c r="C124" s="50">
        <v>11.9</v>
      </c>
      <c r="D124" s="26">
        <v>2783.5</v>
      </c>
      <c r="E124" s="27" t="s">
        <v>68</v>
      </c>
      <c r="O124" s="50">
        <v>11.9</v>
      </c>
      <c r="P124" s="25">
        <v>187.58</v>
      </c>
    </row>
    <row r="125" spans="2:16" x14ac:dyDescent="0.3">
      <c r="B125" s="25">
        <v>187.96</v>
      </c>
      <c r="C125" s="50">
        <v>12</v>
      </c>
      <c r="D125" s="26">
        <v>2783.7</v>
      </c>
      <c r="E125" s="27" t="s">
        <v>68</v>
      </c>
      <c r="O125" s="50">
        <v>12</v>
      </c>
      <c r="P125" s="25">
        <v>187.96</v>
      </c>
    </row>
    <row r="126" spans="2:16" x14ac:dyDescent="0.3">
      <c r="B126" s="25">
        <v>188.33</v>
      </c>
      <c r="C126" s="50">
        <v>12.1</v>
      </c>
      <c r="D126" s="26">
        <v>2784</v>
      </c>
      <c r="E126" s="27" t="s">
        <v>68</v>
      </c>
      <c r="O126" s="50">
        <v>12.1</v>
      </c>
      <c r="P126" s="25">
        <v>188.33</v>
      </c>
    </row>
    <row r="127" spans="2:16" x14ac:dyDescent="0.3">
      <c r="B127" s="25">
        <v>188.7</v>
      </c>
      <c r="C127" s="50">
        <v>12.2</v>
      </c>
      <c r="D127" s="26">
        <v>2784.3</v>
      </c>
      <c r="E127" s="27" t="s">
        <v>68</v>
      </c>
      <c r="O127" s="50">
        <v>12.2</v>
      </c>
      <c r="P127" s="25">
        <v>188.7</v>
      </c>
    </row>
    <row r="128" spans="2:16" x14ac:dyDescent="0.3">
      <c r="B128" s="25">
        <v>189.08</v>
      </c>
      <c r="C128" s="50">
        <v>12.3</v>
      </c>
      <c r="D128" s="26">
        <v>2784.6</v>
      </c>
      <c r="E128" s="27" t="s">
        <v>68</v>
      </c>
      <c r="O128" s="50">
        <v>12.3</v>
      </c>
      <c r="P128" s="25">
        <v>189.08</v>
      </c>
    </row>
    <row r="129" spans="2:16" x14ac:dyDescent="0.3">
      <c r="B129" s="25">
        <v>189.44</v>
      </c>
      <c r="C129" s="50">
        <v>12.4</v>
      </c>
      <c r="D129" s="26">
        <v>2784.9</v>
      </c>
      <c r="E129" s="27" t="s">
        <v>68</v>
      </c>
      <c r="O129" s="50">
        <v>12.4</v>
      </c>
      <c r="P129" s="25">
        <v>189.44</v>
      </c>
    </row>
    <row r="130" spans="2:16" x14ac:dyDescent="0.3">
      <c r="B130" s="25">
        <v>189.81</v>
      </c>
      <c r="C130" s="50">
        <v>12.5</v>
      </c>
      <c r="D130" s="26">
        <v>2785.1</v>
      </c>
      <c r="E130" s="27" t="s">
        <v>68</v>
      </c>
      <c r="O130" s="50">
        <v>12.5</v>
      </c>
      <c r="P130" s="25">
        <v>189.81</v>
      </c>
    </row>
    <row r="131" spans="2:16" x14ac:dyDescent="0.3">
      <c r="B131" s="25">
        <v>190.17</v>
      </c>
      <c r="C131" s="50">
        <v>12.6</v>
      </c>
      <c r="D131" s="26">
        <v>2785.4</v>
      </c>
      <c r="E131" s="27" t="s">
        <v>68</v>
      </c>
      <c r="O131" s="50">
        <v>12.6</v>
      </c>
      <c r="P131" s="25">
        <v>190.17</v>
      </c>
    </row>
    <row r="132" spans="2:16" x14ac:dyDescent="0.3">
      <c r="B132" s="25">
        <v>190.53</v>
      </c>
      <c r="C132" s="50">
        <v>12.7</v>
      </c>
      <c r="D132" s="26">
        <v>2785.7</v>
      </c>
      <c r="E132" s="27" t="s">
        <v>68</v>
      </c>
      <c r="O132" s="50">
        <v>12.7</v>
      </c>
      <c r="P132" s="25">
        <v>190.53</v>
      </c>
    </row>
    <row r="133" spans="2:16" x14ac:dyDescent="0.3">
      <c r="B133" s="25">
        <v>190.89</v>
      </c>
      <c r="C133" s="50">
        <v>12.8</v>
      </c>
      <c r="D133" s="26">
        <v>2785.9</v>
      </c>
      <c r="E133" s="27" t="s">
        <v>68</v>
      </c>
      <c r="O133" s="50">
        <v>12.8</v>
      </c>
      <c r="P133" s="25">
        <v>190.89</v>
      </c>
    </row>
    <row r="134" spans="2:16" x14ac:dyDescent="0.3">
      <c r="B134" s="25">
        <v>191.25</v>
      </c>
      <c r="C134" s="50">
        <v>12.9</v>
      </c>
      <c r="D134" s="26">
        <v>2786.2</v>
      </c>
      <c r="E134" s="27" t="s">
        <v>68</v>
      </c>
      <c r="O134" s="50">
        <v>12.9</v>
      </c>
      <c r="P134" s="25">
        <v>191.25</v>
      </c>
    </row>
    <row r="135" spans="2:16" x14ac:dyDescent="0.3">
      <c r="B135" s="25">
        <v>191.6</v>
      </c>
      <c r="C135" s="50">
        <v>13</v>
      </c>
      <c r="D135" s="26">
        <v>2786.5</v>
      </c>
      <c r="E135" s="27" t="s">
        <v>68</v>
      </c>
      <c r="O135" s="50">
        <v>13</v>
      </c>
      <c r="P135" s="25">
        <v>191.6</v>
      </c>
    </row>
    <row r="136" spans="2:16" x14ac:dyDescent="0.3">
      <c r="B136" s="25">
        <v>191.96</v>
      </c>
      <c r="C136" s="50">
        <v>13.1</v>
      </c>
      <c r="D136" s="26">
        <v>2786.7</v>
      </c>
      <c r="E136" s="27" t="s">
        <v>68</v>
      </c>
      <c r="O136" s="50">
        <v>13.1</v>
      </c>
      <c r="P136" s="25">
        <v>191.96</v>
      </c>
    </row>
    <row r="137" spans="2:16" x14ac:dyDescent="0.3">
      <c r="B137" s="25">
        <v>192.31</v>
      </c>
      <c r="C137" s="50">
        <v>13.2</v>
      </c>
      <c r="D137" s="26">
        <v>2787</v>
      </c>
      <c r="E137" s="27" t="s">
        <v>68</v>
      </c>
      <c r="O137" s="50">
        <v>13.2</v>
      </c>
      <c r="P137" s="25">
        <v>192.31</v>
      </c>
    </row>
    <row r="138" spans="2:16" x14ac:dyDescent="0.3">
      <c r="B138" s="25">
        <v>192.66</v>
      </c>
      <c r="C138" s="50">
        <v>13.3</v>
      </c>
      <c r="D138" s="26">
        <v>2787.2</v>
      </c>
      <c r="E138" s="27" t="s">
        <v>68</v>
      </c>
      <c r="O138" s="50">
        <v>13.3</v>
      </c>
      <c r="P138" s="25">
        <v>192.66</v>
      </c>
    </row>
    <row r="139" spans="2:16" x14ac:dyDescent="0.3">
      <c r="B139" s="25">
        <v>193</v>
      </c>
      <c r="C139" s="50">
        <v>13.4</v>
      </c>
      <c r="D139" s="26">
        <v>2787.4</v>
      </c>
      <c r="E139" s="27" t="s">
        <v>68</v>
      </c>
      <c r="O139" s="50">
        <v>13.4</v>
      </c>
      <c r="P139" s="25">
        <v>193</v>
      </c>
    </row>
    <row r="140" spans="2:16" x14ac:dyDescent="0.3">
      <c r="B140" s="25">
        <v>193.35</v>
      </c>
      <c r="C140" s="50">
        <v>13.5</v>
      </c>
      <c r="D140" s="26">
        <v>2787.7</v>
      </c>
      <c r="E140" s="27" t="s">
        <v>68</v>
      </c>
      <c r="O140" s="50">
        <v>13.5</v>
      </c>
      <c r="P140" s="25">
        <v>193.35</v>
      </c>
    </row>
    <row r="141" spans="2:16" x14ac:dyDescent="0.3">
      <c r="B141" s="25">
        <v>193.69</v>
      </c>
      <c r="C141" s="50">
        <v>13.6</v>
      </c>
      <c r="D141" s="26">
        <v>2787.9</v>
      </c>
      <c r="E141" s="27" t="s">
        <v>68</v>
      </c>
      <c r="O141" s="50">
        <v>13.6</v>
      </c>
      <c r="P141" s="25">
        <v>193.69</v>
      </c>
    </row>
    <row r="142" spans="2:16" x14ac:dyDescent="0.3">
      <c r="B142" s="25">
        <v>194.03</v>
      </c>
      <c r="C142" s="50">
        <v>13.7</v>
      </c>
      <c r="D142" s="26">
        <v>2788.2</v>
      </c>
      <c r="E142" s="27" t="s">
        <v>68</v>
      </c>
      <c r="O142" s="50">
        <v>13.7</v>
      </c>
      <c r="P142" s="25">
        <v>194.03</v>
      </c>
    </row>
    <row r="143" spans="2:16" x14ac:dyDescent="0.3">
      <c r="B143" s="25">
        <v>194.37</v>
      </c>
      <c r="C143" s="50">
        <v>13.8</v>
      </c>
      <c r="D143" s="26">
        <v>2788.4</v>
      </c>
      <c r="E143" s="27" t="s">
        <v>68</v>
      </c>
      <c r="O143" s="50">
        <v>13.8</v>
      </c>
      <c r="P143" s="25">
        <v>194.37</v>
      </c>
    </row>
    <row r="144" spans="2:16" x14ac:dyDescent="0.3">
      <c r="B144" s="25">
        <v>194.7</v>
      </c>
      <c r="C144" s="50">
        <v>13.9</v>
      </c>
      <c r="D144" s="26">
        <v>2788.6</v>
      </c>
      <c r="E144" s="27" t="s">
        <v>68</v>
      </c>
      <c r="O144" s="50">
        <v>13.9</v>
      </c>
      <c r="P144" s="25">
        <v>194.7</v>
      </c>
    </row>
    <row r="145" spans="2:16" x14ac:dyDescent="0.3">
      <c r="B145" s="25">
        <v>195.04</v>
      </c>
      <c r="C145" s="50">
        <v>14</v>
      </c>
      <c r="D145" s="26">
        <v>2788.8</v>
      </c>
      <c r="E145" s="27" t="s">
        <v>68</v>
      </c>
      <c r="O145" s="50">
        <v>14</v>
      </c>
      <c r="P145" s="25">
        <v>195.04</v>
      </c>
    </row>
    <row r="146" spans="2:16" x14ac:dyDescent="0.3">
      <c r="B146" s="25">
        <v>195.37</v>
      </c>
      <c r="C146" s="50">
        <v>14.1</v>
      </c>
      <c r="D146" s="26">
        <v>2789.1</v>
      </c>
      <c r="E146" s="27" t="s">
        <v>68</v>
      </c>
      <c r="O146" s="50">
        <v>14.1</v>
      </c>
      <c r="P146" s="25">
        <v>195.37</v>
      </c>
    </row>
    <row r="147" spans="2:16" x14ac:dyDescent="0.3">
      <c r="B147" s="25">
        <v>195.7</v>
      </c>
      <c r="C147" s="50">
        <v>14.2</v>
      </c>
      <c r="D147" s="26">
        <v>2789.3</v>
      </c>
      <c r="E147" s="27" t="s">
        <v>68</v>
      </c>
      <c r="O147" s="50">
        <v>14.2</v>
      </c>
      <c r="P147" s="25">
        <v>195.7</v>
      </c>
    </row>
    <row r="148" spans="2:16" x14ac:dyDescent="0.3">
      <c r="B148" s="25">
        <v>196.03</v>
      </c>
      <c r="C148" s="50">
        <v>14.3</v>
      </c>
      <c r="D148" s="26">
        <v>2789.5</v>
      </c>
      <c r="E148" s="27" t="s">
        <v>68</v>
      </c>
      <c r="O148" s="50">
        <v>14.3</v>
      </c>
      <c r="P148" s="25">
        <v>196.03</v>
      </c>
    </row>
    <row r="149" spans="2:16" x14ac:dyDescent="0.3">
      <c r="B149" s="25">
        <v>196.36</v>
      </c>
      <c r="C149" s="50">
        <v>14.4</v>
      </c>
      <c r="D149" s="26">
        <v>2789.7</v>
      </c>
      <c r="E149" s="27" t="s">
        <v>68</v>
      </c>
      <c r="O149" s="50">
        <v>14.4</v>
      </c>
      <c r="P149" s="25">
        <v>196.36</v>
      </c>
    </row>
    <row r="150" spans="2:16" x14ac:dyDescent="0.3">
      <c r="B150" s="25">
        <v>196.69</v>
      </c>
      <c r="C150" s="50">
        <v>14.5</v>
      </c>
      <c r="D150" s="26">
        <v>2789.9</v>
      </c>
      <c r="E150" s="27" t="s">
        <v>68</v>
      </c>
      <c r="O150" s="50">
        <v>14.5</v>
      </c>
      <c r="P150" s="25">
        <v>196.69</v>
      </c>
    </row>
    <row r="151" spans="2:16" x14ac:dyDescent="0.3">
      <c r="B151" s="25">
        <v>197.01</v>
      </c>
      <c r="C151" s="50">
        <v>14.6</v>
      </c>
      <c r="D151" s="26">
        <v>2790.1</v>
      </c>
      <c r="E151" s="27" t="s">
        <v>68</v>
      </c>
      <c r="O151" s="50">
        <v>14.6</v>
      </c>
      <c r="P151" s="25">
        <v>197.01</v>
      </c>
    </row>
    <row r="152" spans="2:16" x14ac:dyDescent="0.3">
      <c r="B152" s="25">
        <v>197.33</v>
      </c>
      <c r="C152" s="50">
        <v>14.7</v>
      </c>
      <c r="D152" s="26">
        <v>2790.4</v>
      </c>
      <c r="E152" s="27" t="s">
        <v>68</v>
      </c>
      <c r="O152" s="50">
        <v>14.7</v>
      </c>
      <c r="P152" s="25">
        <v>197.33</v>
      </c>
    </row>
    <row r="153" spans="2:16" x14ac:dyDescent="0.3">
      <c r="B153" s="25">
        <v>197.65</v>
      </c>
      <c r="C153" s="50">
        <v>14.8</v>
      </c>
      <c r="D153" s="26">
        <v>2790.6</v>
      </c>
      <c r="E153" s="27" t="s">
        <v>68</v>
      </c>
      <c r="O153" s="50">
        <v>14.8</v>
      </c>
      <c r="P153" s="25">
        <v>197.65</v>
      </c>
    </row>
    <row r="154" spans="2:16" x14ac:dyDescent="0.3">
      <c r="B154" s="25">
        <v>197.97</v>
      </c>
      <c r="C154" s="50">
        <v>14.9</v>
      </c>
      <c r="D154" s="26">
        <v>2790.8</v>
      </c>
      <c r="E154" s="27" t="s">
        <v>68</v>
      </c>
      <c r="O154" s="50">
        <v>14.9</v>
      </c>
      <c r="P154" s="25">
        <v>197.97</v>
      </c>
    </row>
    <row r="155" spans="2:16" x14ac:dyDescent="0.3">
      <c r="B155" s="25">
        <v>198.29</v>
      </c>
      <c r="C155" s="50">
        <v>15</v>
      </c>
      <c r="D155" s="26">
        <v>2791</v>
      </c>
      <c r="E155" s="27" t="s">
        <v>68</v>
      </c>
      <c r="O155" s="50">
        <v>15</v>
      </c>
      <c r="P155" s="25">
        <v>198.29</v>
      </c>
    </row>
    <row r="156" spans="2:16" x14ac:dyDescent="0.3">
      <c r="B156" s="25">
        <v>198.6</v>
      </c>
      <c r="C156" s="50">
        <v>15.1</v>
      </c>
      <c r="D156" s="26">
        <v>2791.2</v>
      </c>
      <c r="E156" s="27" t="s">
        <v>68</v>
      </c>
      <c r="O156" s="50">
        <v>15.1</v>
      </c>
      <c r="P156" s="25">
        <v>198.6</v>
      </c>
    </row>
    <row r="157" spans="2:16" x14ac:dyDescent="0.3">
      <c r="B157" s="25">
        <v>198.92</v>
      </c>
      <c r="C157" s="50">
        <v>15.2</v>
      </c>
      <c r="D157" s="26">
        <v>2791.3</v>
      </c>
      <c r="E157" s="27" t="s">
        <v>68</v>
      </c>
      <c r="O157" s="50">
        <v>15.2</v>
      </c>
      <c r="P157" s="25">
        <v>198.92</v>
      </c>
    </row>
    <row r="158" spans="2:16" x14ac:dyDescent="0.3">
      <c r="B158" s="25">
        <v>199.23</v>
      </c>
      <c r="C158" s="50">
        <v>15.3</v>
      </c>
      <c r="D158" s="26">
        <v>2791.5</v>
      </c>
      <c r="E158" s="27" t="s">
        <v>68</v>
      </c>
      <c r="O158" s="50">
        <v>15.3</v>
      </c>
      <c r="P158" s="25">
        <v>199.23</v>
      </c>
    </row>
    <row r="159" spans="2:16" x14ac:dyDescent="0.3">
      <c r="B159" s="25">
        <v>199.54</v>
      </c>
      <c r="C159" s="50">
        <v>15.4</v>
      </c>
      <c r="D159" s="26">
        <v>2791.7</v>
      </c>
      <c r="E159" s="27" t="s">
        <v>68</v>
      </c>
      <c r="O159" s="50">
        <v>15.4</v>
      </c>
      <c r="P159" s="25">
        <v>199.54</v>
      </c>
    </row>
    <row r="160" spans="2:16" x14ac:dyDescent="0.3">
      <c r="B160" s="25">
        <v>199.85</v>
      </c>
      <c r="C160" s="50">
        <v>15.5</v>
      </c>
      <c r="D160" s="26">
        <v>2791.9</v>
      </c>
      <c r="E160" s="27" t="s">
        <v>68</v>
      </c>
      <c r="O160" s="50">
        <v>15.5</v>
      </c>
      <c r="P160" s="25">
        <v>199.85</v>
      </c>
    </row>
    <row r="161" spans="2:16" x14ac:dyDescent="0.3">
      <c r="B161" s="25">
        <v>200.16</v>
      </c>
      <c r="C161" s="50">
        <v>15.6</v>
      </c>
      <c r="D161" s="26">
        <v>2792.1</v>
      </c>
      <c r="E161" s="27" t="s">
        <v>68</v>
      </c>
      <c r="O161" s="50">
        <v>15.6</v>
      </c>
      <c r="P161" s="25">
        <v>200.16</v>
      </c>
    </row>
    <row r="162" spans="2:16" x14ac:dyDescent="0.3">
      <c r="B162" s="25">
        <v>200.46</v>
      </c>
      <c r="C162" s="50">
        <v>15.7</v>
      </c>
      <c r="D162" s="26">
        <v>2792.3</v>
      </c>
      <c r="E162" s="27" t="s">
        <v>68</v>
      </c>
      <c r="O162" s="50">
        <v>15.7</v>
      </c>
      <c r="P162" s="25">
        <v>200.46</v>
      </c>
    </row>
    <row r="163" spans="2:16" x14ac:dyDescent="0.3">
      <c r="B163" s="25">
        <v>200.77</v>
      </c>
      <c r="C163" s="50">
        <v>15.8</v>
      </c>
      <c r="D163" s="26">
        <v>2792.5</v>
      </c>
      <c r="E163" s="27" t="s">
        <v>68</v>
      </c>
      <c r="O163" s="50">
        <v>15.8</v>
      </c>
      <c r="P163" s="25">
        <v>200.77</v>
      </c>
    </row>
    <row r="164" spans="2:16" x14ac:dyDescent="0.3">
      <c r="B164" s="25">
        <v>201.07</v>
      </c>
      <c r="C164" s="50">
        <v>15.9</v>
      </c>
      <c r="D164" s="26">
        <v>2792.6</v>
      </c>
      <c r="E164" s="27" t="s">
        <v>68</v>
      </c>
      <c r="O164" s="50">
        <v>15.9</v>
      </c>
      <c r="P164" s="25">
        <v>201.07</v>
      </c>
    </row>
    <row r="165" spans="2:16" x14ac:dyDescent="0.3">
      <c r="B165" s="25">
        <v>201.37</v>
      </c>
      <c r="C165" s="50">
        <v>16</v>
      </c>
      <c r="D165" s="26">
        <v>2792.8</v>
      </c>
      <c r="E165" s="27" t="s">
        <v>68</v>
      </c>
      <c r="O165" s="50">
        <v>16</v>
      </c>
      <c r="P165" s="25">
        <v>201.37</v>
      </c>
    </row>
    <row r="166" spans="2:16" x14ac:dyDescent="0.3">
      <c r="B166" s="25">
        <v>201.67</v>
      </c>
      <c r="C166" s="50">
        <v>16.100000000000001</v>
      </c>
      <c r="D166" s="26">
        <v>2793</v>
      </c>
      <c r="E166" s="27" t="s">
        <v>68</v>
      </c>
      <c r="O166" s="50">
        <v>16.100000000000001</v>
      </c>
      <c r="P166" s="25">
        <v>201.67</v>
      </c>
    </row>
    <row r="167" spans="2:16" x14ac:dyDescent="0.3">
      <c r="B167" s="25">
        <v>201.97</v>
      </c>
      <c r="C167" s="50">
        <v>16.2</v>
      </c>
      <c r="D167" s="26">
        <v>2793.2</v>
      </c>
      <c r="E167" s="27" t="s">
        <v>68</v>
      </c>
      <c r="O167" s="50">
        <v>16.2</v>
      </c>
      <c r="P167" s="25">
        <v>201.97</v>
      </c>
    </row>
    <row r="168" spans="2:16" x14ac:dyDescent="0.3">
      <c r="B168" s="25">
        <v>202.27</v>
      </c>
      <c r="C168" s="50">
        <v>16.3</v>
      </c>
      <c r="D168" s="26">
        <v>2793.3</v>
      </c>
      <c r="E168" s="27" t="s">
        <v>68</v>
      </c>
      <c r="O168" s="50">
        <v>16.3</v>
      </c>
      <c r="P168" s="25">
        <v>202.27</v>
      </c>
    </row>
    <row r="169" spans="2:16" x14ac:dyDescent="0.3">
      <c r="B169" s="25">
        <v>202.56</v>
      </c>
      <c r="C169" s="50">
        <v>16.399999999999999</v>
      </c>
      <c r="D169" s="26">
        <v>2793.5</v>
      </c>
      <c r="E169" s="27" t="s">
        <v>68</v>
      </c>
      <c r="O169" s="50">
        <v>16.399999999999999</v>
      </c>
      <c r="P169" s="25">
        <v>202.56</v>
      </c>
    </row>
    <row r="170" spans="2:16" x14ac:dyDescent="0.3">
      <c r="B170" s="25">
        <v>202.86</v>
      </c>
      <c r="C170" s="50">
        <v>16.5</v>
      </c>
      <c r="D170" s="26">
        <v>2793.7</v>
      </c>
      <c r="E170" s="27" t="s">
        <v>68</v>
      </c>
      <c r="O170" s="50">
        <v>16.5</v>
      </c>
      <c r="P170" s="25">
        <v>202.86</v>
      </c>
    </row>
    <row r="171" spans="2:16" x14ac:dyDescent="0.3">
      <c r="B171" s="25">
        <v>203.15</v>
      </c>
      <c r="C171" s="50">
        <v>16.600000000000001</v>
      </c>
      <c r="D171" s="26">
        <v>2793.8</v>
      </c>
      <c r="E171" s="27" t="s">
        <v>68</v>
      </c>
      <c r="O171" s="50">
        <v>16.600000000000001</v>
      </c>
      <c r="P171" s="25">
        <v>203.15</v>
      </c>
    </row>
    <row r="172" spans="2:16" x14ac:dyDescent="0.3">
      <c r="B172" s="25">
        <v>203.44</v>
      </c>
      <c r="C172" s="50">
        <v>16.7</v>
      </c>
      <c r="D172" s="26">
        <v>2794</v>
      </c>
      <c r="E172" s="27" t="s">
        <v>68</v>
      </c>
      <c r="O172" s="50">
        <v>16.7</v>
      </c>
      <c r="P172" s="25">
        <v>203.44</v>
      </c>
    </row>
    <row r="173" spans="2:16" x14ac:dyDescent="0.3">
      <c r="B173" s="25">
        <v>203.73</v>
      </c>
      <c r="C173" s="50">
        <v>16.8</v>
      </c>
      <c r="D173" s="26">
        <v>2794.1</v>
      </c>
      <c r="E173" s="27" t="s">
        <v>68</v>
      </c>
      <c r="O173" s="50">
        <v>16.8</v>
      </c>
      <c r="P173" s="25">
        <v>203.73</v>
      </c>
    </row>
    <row r="174" spans="2:16" x14ac:dyDescent="0.3">
      <c r="B174" s="25">
        <v>204.02</v>
      </c>
      <c r="C174" s="50">
        <v>16.899999999999999</v>
      </c>
      <c r="D174" s="26">
        <v>2794.3</v>
      </c>
      <c r="E174" s="27" t="s">
        <v>68</v>
      </c>
      <c r="O174" s="50">
        <v>16.899999999999999</v>
      </c>
      <c r="P174" s="25">
        <v>204.02</v>
      </c>
    </row>
    <row r="175" spans="2:16" x14ac:dyDescent="0.3">
      <c r="B175" s="25">
        <v>204.31</v>
      </c>
      <c r="C175" s="50">
        <v>17</v>
      </c>
      <c r="D175" s="26">
        <v>2794.5</v>
      </c>
      <c r="E175" s="27" t="s">
        <v>68</v>
      </c>
      <c r="O175" s="50">
        <v>17</v>
      </c>
      <c r="P175" s="25">
        <v>204.31</v>
      </c>
    </row>
    <row r="176" spans="2:16" x14ac:dyDescent="0.3">
      <c r="B176" s="25">
        <v>204.59</v>
      </c>
      <c r="C176" s="50">
        <v>17.100000000000001</v>
      </c>
      <c r="D176" s="26">
        <v>2794.6</v>
      </c>
      <c r="E176" s="27" t="s">
        <v>68</v>
      </c>
      <c r="O176" s="50">
        <v>17.100000000000001</v>
      </c>
      <c r="P176" s="25">
        <v>204.59</v>
      </c>
    </row>
    <row r="177" spans="2:16" x14ac:dyDescent="0.3">
      <c r="B177" s="25">
        <v>204.88</v>
      </c>
      <c r="C177" s="50">
        <v>17.2</v>
      </c>
      <c r="D177" s="26">
        <v>2794.8</v>
      </c>
      <c r="E177" s="27" t="s">
        <v>68</v>
      </c>
      <c r="O177" s="50">
        <v>17.2</v>
      </c>
      <c r="P177" s="25">
        <v>204.88</v>
      </c>
    </row>
    <row r="178" spans="2:16" x14ac:dyDescent="0.3">
      <c r="B178" s="25">
        <v>205.16</v>
      </c>
      <c r="C178" s="50">
        <v>17.3</v>
      </c>
      <c r="D178" s="26">
        <v>2794.9</v>
      </c>
      <c r="E178" s="27" t="s">
        <v>68</v>
      </c>
      <c r="O178" s="50">
        <v>17.3</v>
      </c>
      <c r="P178" s="25">
        <v>205.16</v>
      </c>
    </row>
    <row r="179" spans="2:16" x14ac:dyDescent="0.3">
      <c r="B179" s="25">
        <v>205.44</v>
      </c>
      <c r="C179" s="50">
        <v>17.399999999999999</v>
      </c>
      <c r="D179" s="26">
        <v>2795.1</v>
      </c>
      <c r="E179" s="27" t="s">
        <v>68</v>
      </c>
      <c r="O179" s="50">
        <v>17.399999999999999</v>
      </c>
      <c r="P179" s="25">
        <v>205.44</v>
      </c>
    </row>
    <row r="180" spans="2:16" x14ac:dyDescent="0.3">
      <c r="B180" s="25">
        <v>205.73</v>
      </c>
      <c r="C180" s="50">
        <v>17.5</v>
      </c>
      <c r="D180" s="26">
        <v>2795.2</v>
      </c>
      <c r="E180" s="27" t="s">
        <v>68</v>
      </c>
      <c r="O180" s="50">
        <v>17.5</v>
      </c>
      <c r="P180" s="25">
        <v>205.73</v>
      </c>
    </row>
    <row r="181" spans="2:16" x14ac:dyDescent="0.3">
      <c r="B181" s="25">
        <v>206</v>
      </c>
      <c r="C181" s="50">
        <v>17.600000000000001</v>
      </c>
      <c r="D181" s="26">
        <v>2795.4</v>
      </c>
      <c r="E181" s="27" t="s">
        <v>68</v>
      </c>
      <c r="O181" s="50">
        <v>17.600000000000001</v>
      </c>
      <c r="P181" s="25">
        <v>206</v>
      </c>
    </row>
    <row r="182" spans="2:16" x14ac:dyDescent="0.3">
      <c r="B182" s="25">
        <v>206.28</v>
      </c>
      <c r="C182" s="50">
        <v>17.7</v>
      </c>
      <c r="D182" s="26">
        <v>2795.5</v>
      </c>
      <c r="E182" s="27" t="s">
        <v>68</v>
      </c>
      <c r="O182" s="50">
        <v>17.7</v>
      </c>
      <c r="P182" s="25">
        <v>206.28</v>
      </c>
    </row>
    <row r="183" spans="2:16" x14ac:dyDescent="0.3">
      <c r="B183" s="25">
        <v>206.56</v>
      </c>
      <c r="C183" s="50">
        <v>17.8</v>
      </c>
      <c r="D183" s="26">
        <v>2795.6</v>
      </c>
      <c r="E183" s="27" t="s">
        <v>68</v>
      </c>
      <c r="O183" s="50">
        <v>17.8</v>
      </c>
      <c r="P183" s="25">
        <v>206.56</v>
      </c>
    </row>
    <row r="184" spans="2:16" x14ac:dyDescent="0.3">
      <c r="B184" s="25">
        <v>206.84</v>
      </c>
      <c r="C184" s="50">
        <v>17.899999999999999</v>
      </c>
      <c r="D184" s="26">
        <v>2795.8</v>
      </c>
      <c r="E184" s="27" t="s">
        <v>68</v>
      </c>
      <c r="O184" s="50">
        <v>17.899999999999999</v>
      </c>
      <c r="P184" s="25">
        <v>206.84</v>
      </c>
    </row>
    <row r="185" spans="2:16" x14ac:dyDescent="0.3">
      <c r="B185" s="25">
        <v>207.11</v>
      </c>
      <c r="C185" s="50">
        <v>18</v>
      </c>
      <c r="D185" s="26">
        <v>2795.9</v>
      </c>
      <c r="E185" s="27" t="s">
        <v>68</v>
      </c>
      <c r="O185" s="50">
        <v>18</v>
      </c>
      <c r="P185" s="25">
        <v>207.11</v>
      </c>
    </row>
    <row r="186" spans="2:16" x14ac:dyDescent="0.3">
      <c r="B186" s="25">
        <v>207.39</v>
      </c>
      <c r="C186" s="50">
        <v>18.100000000000001</v>
      </c>
      <c r="D186" s="26">
        <v>2796</v>
      </c>
      <c r="E186" s="27" t="s">
        <v>68</v>
      </c>
      <c r="O186" s="50">
        <v>18.100000000000001</v>
      </c>
      <c r="P186" s="25">
        <v>207.39</v>
      </c>
    </row>
    <row r="187" spans="2:16" x14ac:dyDescent="0.3">
      <c r="B187" s="25">
        <v>207.66</v>
      </c>
      <c r="C187" s="50">
        <v>18.2</v>
      </c>
      <c r="D187" s="26">
        <v>2796.2</v>
      </c>
      <c r="E187" s="27" t="s">
        <v>68</v>
      </c>
      <c r="O187" s="50">
        <v>18.2</v>
      </c>
      <c r="P187" s="25">
        <v>207.66</v>
      </c>
    </row>
    <row r="188" spans="2:16" x14ac:dyDescent="0.3">
      <c r="B188" s="25">
        <v>207.93</v>
      </c>
      <c r="C188" s="50">
        <v>18.3</v>
      </c>
      <c r="D188" s="26">
        <v>2796.3</v>
      </c>
      <c r="E188" s="27" t="s">
        <v>68</v>
      </c>
      <c r="O188" s="50">
        <v>18.3</v>
      </c>
      <c r="P188" s="25">
        <v>207.93</v>
      </c>
    </row>
    <row r="189" spans="2:16" x14ac:dyDescent="0.3">
      <c r="B189" s="25">
        <v>208.2</v>
      </c>
      <c r="C189" s="50">
        <v>18.399999999999999</v>
      </c>
      <c r="D189" s="26">
        <v>2796.4</v>
      </c>
      <c r="E189" s="27" t="s">
        <v>68</v>
      </c>
      <c r="O189" s="50">
        <v>18.399999999999999</v>
      </c>
      <c r="P189" s="25">
        <v>208.2</v>
      </c>
    </row>
    <row r="190" spans="2:16" x14ac:dyDescent="0.3">
      <c r="B190" s="25">
        <v>208.47</v>
      </c>
      <c r="C190" s="50">
        <v>18.5</v>
      </c>
      <c r="D190" s="26">
        <v>2796.6</v>
      </c>
      <c r="E190" s="27" t="s">
        <v>68</v>
      </c>
      <c r="O190" s="50">
        <v>18.5</v>
      </c>
      <c r="P190" s="25">
        <v>208.47</v>
      </c>
    </row>
    <row r="191" spans="2:16" x14ac:dyDescent="0.3">
      <c r="B191" s="25">
        <v>208.74</v>
      </c>
      <c r="C191" s="50">
        <v>18.600000000000001</v>
      </c>
      <c r="D191" s="26">
        <v>2796.7</v>
      </c>
      <c r="E191" s="27" t="s">
        <v>68</v>
      </c>
      <c r="O191" s="50">
        <v>18.600000000000001</v>
      </c>
      <c r="P191" s="25">
        <v>208.74</v>
      </c>
    </row>
    <row r="192" spans="2:16" x14ac:dyDescent="0.3">
      <c r="B192" s="25">
        <v>209</v>
      </c>
      <c r="C192" s="50">
        <v>18.7</v>
      </c>
      <c r="D192" s="26">
        <v>2796.8</v>
      </c>
      <c r="E192" s="27" t="s">
        <v>68</v>
      </c>
      <c r="O192" s="50">
        <v>18.7</v>
      </c>
      <c r="P192" s="25">
        <v>209</v>
      </c>
    </row>
    <row r="193" spans="2:16" x14ac:dyDescent="0.3">
      <c r="B193" s="25">
        <v>209.27</v>
      </c>
      <c r="C193" s="50">
        <v>18.8</v>
      </c>
      <c r="D193" s="26">
        <v>2796.9</v>
      </c>
      <c r="E193" s="27" t="s">
        <v>68</v>
      </c>
      <c r="O193" s="50">
        <v>18.8</v>
      </c>
      <c r="P193" s="25">
        <v>209.27</v>
      </c>
    </row>
    <row r="194" spans="2:16" x14ac:dyDescent="0.3">
      <c r="B194" s="25">
        <v>209.53</v>
      </c>
      <c r="C194" s="50">
        <v>18.899999999999999</v>
      </c>
      <c r="D194" s="26">
        <v>2797.1</v>
      </c>
      <c r="E194" s="27" t="s">
        <v>68</v>
      </c>
      <c r="O194" s="50">
        <v>18.899999999999999</v>
      </c>
      <c r="P194" s="25">
        <v>209.53</v>
      </c>
    </row>
    <row r="195" spans="2:16" x14ac:dyDescent="0.3">
      <c r="B195" s="25">
        <v>209.8</v>
      </c>
      <c r="C195" s="50">
        <v>19</v>
      </c>
      <c r="D195" s="26">
        <v>2797.2</v>
      </c>
      <c r="E195" s="27" t="s">
        <v>68</v>
      </c>
      <c r="O195" s="50">
        <v>19</v>
      </c>
      <c r="P195" s="25">
        <v>209.8</v>
      </c>
    </row>
    <row r="196" spans="2:16" x14ac:dyDescent="0.3">
      <c r="B196" s="25">
        <v>210.06</v>
      </c>
      <c r="C196" s="50">
        <v>19.100000000000001</v>
      </c>
      <c r="D196" s="26">
        <v>2797.3</v>
      </c>
      <c r="E196" s="27" t="s">
        <v>68</v>
      </c>
      <c r="O196" s="50">
        <v>19.100000000000001</v>
      </c>
      <c r="P196" s="25">
        <v>210.06</v>
      </c>
    </row>
    <row r="197" spans="2:16" x14ac:dyDescent="0.3">
      <c r="B197" s="25">
        <v>210.32</v>
      </c>
      <c r="C197" s="50">
        <v>19.2</v>
      </c>
      <c r="D197" s="26">
        <v>2797.4</v>
      </c>
      <c r="E197" s="27" t="s">
        <v>68</v>
      </c>
      <c r="O197" s="50">
        <v>19.2</v>
      </c>
      <c r="P197" s="25">
        <v>210.32</v>
      </c>
    </row>
    <row r="198" spans="2:16" x14ac:dyDescent="0.3">
      <c r="B198" s="25">
        <v>210.58</v>
      </c>
      <c r="C198" s="50">
        <v>19.3</v>
      </c>
      <c r="D198" s="26">
        <v>2797.5</v>
      </c>
      <c r="E198" s="27" t="s">
        <v>68</v>
      </c>
      <c r="O198" s="50">
        <v>19.3</v>
      </c>
      <c r="P198" s="25">
        <v>210.58</v>
      </c>
    </row>
    <row r="199" spans="2:16" x14ac:dyDescent="0.3">
      <c r="B199" s="25">
        <v>210.84</v>
      </c>
      <c r="C199" s="50">
        <v>19.399999999999999</v>
      </c>
      <c r="D199" s="26">
        <v>2797.6</v>
      </c>
      <c r="E199" s="27" t="s">
        <v>68</v>
      </c>
      <c r="O199" s="50">
        <v>19.399999999999999</v>
      </c>
      <c r="P199" s="25">
        <v>210.84</v>
      </c>
    </row>
    <row r="200" spans="2:16" x14ac:dyDescent="0.3">
      <c r="B200" s="25">
        <v>211.1</v>
      </c>
      <c r="C200" s="50">
        <v>19.5</v>
      </c>
      <c r="D200" s="26">
        <v>2797.8</v>
      </c>
      <c r="E200" s="27" t="s">
        <v>68</v>
      </c>
      <c r="O200" s="50">
        <v>19.5</v>
      </c>
      <c r="P200" s="25">
        <v>211.1</v>
      </c>
    </row>
    <row r="201" spans="2:16" x14ac:dyDescent="0.3">
      <c r="B201" s="25">
        <v>211.36</v>
      </c>
      <c r="C201" s="50">
        <v>19.600000000000001</v>
      </c>
      <c r="D201" s="26">
        <v>2797.9</v>
      </c>
      <c r="E201" s="27" t="s">
        <v>68</v>
      </c>
      <c r="O201" s="50">
        <v>19.600000000000001</v>
      </c>
      <c r="P201" s="25">
        <v>211.36</v>
      </c>
    </row>
    <row r="202" spans="2:16" x14ac:dyDescent="0.3">
      <c r="B202" s="25">
        <v>211.61</v>
      </c>
      <c r="C202" s="50">
        <v>19.7</v>
      </c>
      <c r="D202" s="26">
        <v>2798</v>
      </c>
      <c r="E202" s="27" t="s">
        <v>68</v>
      </c>
      <c r="O202" s="50">
        <v>19.7</v>
      </c>
      <c r="P202" s="25">
        <v>211.61</v>
      </c>
    </row>
    <row r="203" spans="2:16" x14ac:dyDescent="0.3">
      <c r="B203" s="25">
        <v>211.87</v>
      </c>
      <c r="C203" s="50">
        <v>19.8</v>
      </c>
      <c r="D203" s="26">
        <v>2798.1</v>
      </c>
      <c r="E203" s="27" t="s">
        <v>68</v>
      </c>
      <c r="O203" s="50">
        <v>19.8</v>
      </c>
      <c r="P203" s="25">
        <v>211.87</v>
      </c>
    </row>
    <row r="204" spans="2:16" x14ac:dyDescent="0.3">
      <c r="B204" s="25">
        <v>212.12</v>
      </c>
      <c r="C204" s="50">
        <v>19.899999999999999</v>
      </c>
      <c r="D204" s="26">
        <v>2798.2</v>
      </c>
      <c r="E204" s="27" t="s">
        <v>68</v>
      </c>
      <c r="O204" s="50">
        <v>19.899999999999999</v>
      </c>
      <c r="P204" s="25">
        <v>212.12</v>
      </c>
    </row>
    <row r="205" spans="2:16" x14ac:dyDescent="0.3">
      <c r="B205" s="25">
        <v>212.38</v>
      </c>
      <c r="C205" s="50">
        <v>20</v>
      </c>
      <c r="D205" s="26">
        <v>2798.3</v>
      </c>
      <c r="E205" s="27" t="s">
        <v>68</v>
      </c>
      <c r="O205" s="50">
        <v>20</v>
      </c>
      <c r="P205" s="25">
        <v>212.38</v>
      </c>
    </row>
    <row r="206" spans="2:16" x14ac:dyDescent="0.3">
      <c r="B206" s="25">
        <v>212.63</v>
      </c>
      <c r="C206" s="50">
        <v>20.100000000000001</v>
      </c>
      <c r="D206" s="26">
        <v>2798.4</v>
      </c>
      <c r="E206" s="27" t="s">
        <v>68</v>
      </c>
      <c r="O206" s="50">
        <v>20.100000000000001</v>
      </c>
      <c r="P206" s="25">
        <v>212.63</v>
      </c>
    </row>
    <row r="207" spans="2:16" x14ac:dyDescent="0.3">
      <c r="B207" s="25">
        <v>212.88</v>
      </c>
      <c r="C207" s="50">
        <v>20.2</v>
      </c>
      <c r="D207" s="26">
        <v>2798.5</v>
      </c>
      <c r="E207" s="27" t="s">
        <v>68</v>
      </c>
      <c r="O207" s="50">
        <v>20.2</v>
      </c>
      <c r="P207" s="25">
        <v>212.88</v>
      </c>
    </row>
    <row r="208" spans="2:16" x14ac:dyDescent="0.3">
      <c r="B208" s="25">
        <v>213.13</v>
      </c>
      <c r="C208" s="50">
        <v>20.3</v>
      </c>
      <c r="D208" s="26">
        <v>2798.6</v>
      </c>
      <c r="E208" s="27" t="s">
        <v>68</v>
      </c>
      <c r="O208" s="50">
        <v>20.3</v>
      </c>
      <c r="P208" s="25">
        <v>213.13</v>
      </c>
    </row>
    <row r="209" spans="2:16" x14ac:dyDescent="0.3">
      <c r="B209" s="25">
        <v>213.38</v>
      </c>
      <c r="C209" s="50">
        <v>20.399999999999999</v>
      </c>
      <c r="D209" s="26">
        <v>2798.7</v>
      </c>
      <c r="E209" s="27" t="s">
        <v>68</v>
      </c>
      <c r="O209" s="50">
        <v>20.399999999999999</v>
      </c>
      <c r="P209" s="25">
        <v>213.38</v>
      </c>
    </row>
    <row r="210" spans="2:16" x14ac:dyDescent="0.3">
      <c r="B210" s="25">
        <v>213.63</v>
      </c>
      <c r="C210" s="50">
        <v>20.5</v>
      </c>
      <c r="D210" s="26">
        <v>2798.8</v>
      </c>
      <c r="E210" s="27" t="s">
        <v>68</v>
      </c>
      <c r="O210" s="50">
        <v>20.5</v>
      </c>
      <c r="P210" s="25">
        <v>213.63</v>
      </c>
    </row>
    <row r="211" spans="2:16" x14ac:dyDescent="0.3">
      <c r="B211" s="25">
        <v>213.88</v>
      </c>
      <c r="C211" s="50">
        <v>20.6</v>
      </c>
      <c r="D211" s="26">
        <v>2798.9</v>
      </c>
      <c r="E211" s="27" t="s">
        <v>68</v>
      </c>
      <c r="O211" s="50">
        <v>20.6</v>
      </c>
      <c r="P211" s="25">
        <v>213.88</v>
      </c>
    </row>
    <row r="212" spans="2:16" x14ac:dyDescent="0.3">
      <c r="B212" s="25">
        <v>214.12</v>
      </c>
      <c r="C212" s="50">
        <v>20.7</v>
      </c>
      <c r="D212" s="26">
        <v>2799</v>
      </c>
      <c r="E212" s="27" t="s">
        <v>68</v>
      </c>
      <c r="O212" s="50">
        <v>20.7</v>
      </c>
      <c r="P212" s="25">
        <v>214.12</v>
      </c>
    </row>
    <row r="213" spans="2:16" x14ac:dyDescent="0.3">
      <c r="B213" s="25">
        <v>214.37</v>
      </c>
      <c r="C213" s="50">
        <v>20.8</v>
      </c>
      <c r="D213" s="26">
        <v>2799.1</v>
      </c>
      <c r="E213" s="27" t="s">
        <v>68</v>
      </c>
      <c r="O213" s="50">
        <v>20.8</v>
      </c>
      <c r="P213" s="25">
        <v>214.37</v>
      </c>
    </row>
    <row r="214" spans="2:16" x14ac:dyDescent="0.3">
      <c r="B214" s="25">
        <v>214.61</v>
      </c>
      <c r="C214" s="50">
        <v>20.9</v>
      </c>
      <c r="D214" s="26">
        <v>2799.2</v>
      </c>
      <c r="E214" s="27" t="s">
        <v>68</v>
      </c>
      <c r="O214" s="50">
        <v>20.9</v>
      </c>
      <c r="P214" s="25">
        <v>214.61</v>
      </c>
    </row>
    <row r="215" spans="2:16" x14ac:dyDescent="0.3">
      <c r="B215" s="25">
        <v>214.86</v>
      </c>
      <c r="C215" s="50">
        <v>21</v>
      </c>
      <c r="D215" s="26">
        <v>2799.3</v>
      </c>
      <c r="E215" s="27" t="s">
        <v>68</v>
      </c>
      <c r="O215" s="50">
        <v>21</v>
      </c>
      <c r="P215" s="25">
        <v>214.86</v>
      </c>
    </row>
    <row r="216" spans="2:16" x14ac:dyDescent="0.3">
      <c r="B216" s="25">
        <v>215.1</v>
      </c>
      <c r="C216" s="50">
        <v>21.1</v>
      </c>
      <c r="D216" s="26">
        <v>2799.4</v>
      </c>
      <c r="E216" s="27" t="s">
        <v>68</v>
      </c>
      <c r="O216" s="50">
        <v>21.1</v>
      </c>
      <c r="P216" s="25">
        <v>215.1</v>
      </c>
    </row>
    <row r="217" spans="2:16" x14ac:dyDescent="0.3">
      <c r="B217" s="25">
        <v>215.34</v>
      </c>
      <c r="C217" s="50">
        <v>21.2</v>
      </c>
      <c r="D217" s="26">
        <v>2799.4</v>
      </c>
      <c r="E217" s="27" t="s">
        <v>68</v>
      </c>
      <c r="O217" s="50">
        <v>21.2</v>
      </c>
      <c r="P217" s="25">
        <v>215.34</v>
      </c>
    </row>
    <row r="218" spans="2:16" x14ac:dyDescent="0.3">
      <c r="B218" s="25">
        <v>215.58</v>
      </c>
      <c r="C218" s="50">
        <v>21.3</v>
      </c>
      <c r="D218" s="26">
        <v>2799.5</v>
      </c>
      <c r="E218" s="27" t="s">
        <v>68</v>
      </c>
      <c r="O218" s="50">
        <v>21.3</v>
      </c>
      <c r="P218" s="25">
        <v>215.58</v>
      </c>
    </row>
    <row r="219" spans="2:16" x14ac:dyDescent="0.3">
      <c r="B219" s="25">
        <v>215.82</v>
      </c>
      <c r="C219" s="50">
        <v>21.4</v>
      </c>
      <c r="D219" s="26">
        <v>2799.6</v>
      </c>
      <c r="E219" s="27" t="s">
        <v>68</v>
      </c>
      <c r="O219" s="50">
        <v>21.4</v>
      </c>
      <c r="P219" s="25">
        <v>215.82</v>
      </c>
    </row>
    <row r="220" spans="2:16" x14ac:dyDescent="0.3">
      <c r="B220" s="25">
        <v>216.06</v>
      </c>
      <c r="C220" s="50">
        <v>21.5</v>
      </c>
      <c r="D220" s="26">
        <v>2799.7</v>
      </c>
      <c r="E220" s="27" t="s">
        <v>68</v>
      </c>
      <c r="O220" s="50">
        <v>21.5</v>
      </c>
      <c r="P220" s="25">
        <v>216.06</v>
      </c>
    </row>
    <row r="221" spans="2:16" x14ac:dyDescent="0.3">
      <c r="B221" s="25">
        <v>216.3</v>
      </c>
      <c r="C221" s="50">
        <v>21.6</v>
      </c>
      <c r="D221" s="26">
        <v>2799.8</v>
      </c>
      <c r="E221" s="27" t="s">
        <v>68</v>
      </c>
      <c r="O221" s="50">
        <v>21.6</v>
      </c>
      <c r="P221" s="25">
        <v>216.3</v>
      </c>
    </row>
    <row r="222" spans="2:16" x14ac:dyDescent="0.3">
      <c r="B222" s="25">
        <v>216.54</v>
      </c>
      <c r="C222" s="50">
        <v>21.7</v>
      </c>
      <c r="D222" s="26">
        <v>2799.9</v>
      </c>
      <c r="E222" s="27" t="s">
        <v>68</v>
      </c>
      <c r="O222" s="50">
        <v>21.7</v>
      </c>
      <c r="P222" s="25">
        <v>216.54</v>
      </c>
    </row>
    <row r="223" spans="2:16" x14ac:dyDescent="0.3">
      <c r="B223" s="25">
        <v>216.78</v>
      </c>
      <c r="C223" s="50">
        <v>21.8</v>
      </c>
      <c r="D223" s="26">
        <v>2799.9</v>
      </c>
      <c r="E223" s="27" t="s">
        <v>68</v>
      </c>
      <c r="O223" s="50">
        <v>21.8</v>
      </c>
      <c r="P223" s="25">
        <v>216.78</v>
      </c>
    </row>
    <row r="224" spans="2:16" x14ac:dyDescent="0.3">
      <c r="B224" s="25">
        <v>217.01</v>
      </c>
      <c r="C224" s="50">
        <v>21.9</v>
      </c>
      <c r="D224" s="26">
        <v>2800</v>
      </c>
      <c r="E224" s="27" t="s">
        <v>68</v>
      </c>
      <c r="O224" s="50">
        <v>21.9</v>
      </c>
      <c r="P224" s="25">
        <v>217.01</v>
      </c>
    </row>
    <row r="225" spans="2:16" x14ac:dyDescent="0.3">
      <c r="B225" s="25">
        <v>217.25</v>
      </c>
      <c r="C225" s="50">
        <v>22</v>
      </c>
      <c r="D225" s="26">
        <v>2800.1</v>
      </c>
      <c r="E225" s="27" t="s">
        <v>68</v>
      </c>
      <c r="O225" s="50">
        <v>22</v>
      </c>
      <c r="P225" s="25">
        <v>217.25</v>
      </c>
    </row>
    <row r="226" spans="2:16" x14ac:dyDescent="0.3">
      <c r="B226" s="25">
        <v>217.48</v>
      </c>
      <c r="C226" s="50">
        <v>22.1</v>
      </c>
      <c r="D226" s="26">
        <v>2800.2</v>
      </c>
      <c r="E226" s="27" t="s">
        <v>68</v>
      </c>
      <c r="O226" s="50">
        <v>22.1</v>
      </c>
      <c r="P226" s="25">
        <v>217.48</v>
      </c>
    </row>
    <row r="227" spans="2:16" x14ac:dyDescent="0.3">
      <c r="B227" s="25">
        <v>217.72</v>
      </c>
      <c r="C227" s="50">
        <v>22.2</v>
      </c>
      <c r="D227" s="26">
        <v>2800.3</v>
      </c>
      <c r="E227" s="27" t="s">
        <v>68</v>
      </c>
      <c r="O227" s="50">
        <v>22.2</v>
      </c>
      <c r="P227" s="25">
        <v>217.72</v>
      </c>
    </row>
    <row r="228" spans="2:16" x14ac:dyDescent="0.3">
      <c r="B228" s="25">
        <v>217.95</v>
      </c>
      <c r="C228" s="50">
        <v>22.3</v>
      </c>
      <c r="D228" s="26">
        <v>2800.3</v>
      </c>
      <c r="E228" s="27" t="s">
        <v>68</v>
      </c>
      <c r="O228" s="50">
        <v>22.3</v>
      </c>
      <c r="P228" s="25">
        <v>217.95</v>
      </c>
    </row>
    <row r="229" spans="2:16" x14ac:dyDescent="0.3">
      <c r="B229" s="25">
        <v>218.18</v>
      </c>
      <c r="C229" s="50">
        <v>22.4</v>
      </c>
      <c r="D229" s="26">
        <v>2800.4</v>
      </c>
      <c r="E229" s="27" t="s">
        <v>68</v>
      </c>
      <c r="O229" s="50">
        <v>22.4</v>
      </c>
      <c r="P229" s="25">
        <v>218.18</v>
      </c>
    </row>
    <row r="230" spans="2:16" x14ac:dyDescent="0.3">
      <c r="B230" s="25">
        <v>218.41</v>
      </c>
      <c r="C230" s="50">
        <v>22.5</v>
      </c>
      <c r="D230" s="26">
        <v>2800.5</v>
      </c>
      <c r="E230" s="27" t="s">
        <v>68</v>
      </c>
      <c r="O230" s="50">
        <v>22.5</v>
      </c>
      <c r="P230" s="25">
        <v>218.41</v>
      </c>
    </row>
    <row r="231" spans="2:16" x14ac:dyDescent="0.3">
      <c r="B231" s="25">
        <v>218.64</v>
      </c>
      <c r="C231" s="50">
        <v>22.6</v>
      </c>
      <c r="D231" s="26">
        <v>2800.5</v>
      </c>
      <c r="E231" s="27" t="s">
        <v>68</v>
      </c>
      <c r="O231" s="50">
        <v>22.6</v>
      </c>
      <c r="P231" s="25">
        <v>218.64</v>
      </c>
    </row>
    <row r="232" spans="2:16" x14ac:dyDescent="0.3">
      <c r="B232" s="25">
        <v>218.87</v>
      </c>
      <c r="C232" s="50">
        <v>22.7</v>
      </c>
      <c r="D232" s="26">
        <v>2800.6</v>
      </c>
      <c r="E232" s="27" t="s">
        <v>68</v>
      </c>
      <c r="O232" s="50">
        <v>22.7</v>
      </c>
      <c r="P232" s="25">
        <v>218.87</v>
      </c>
    </row>
    <row r="233" spans="2:16" x14ac:dyDescent="0.3">
      <c r="B233" s="25">
        <v>219.1</v>
      </c>
      <c r="C233" s="50">
        <v>22.8</v>
      </c>
      <c r="D233" s="26">
        <v>2800.7</v>
      </c>
      <c r="E233" s="27" t="s">
        <v>68</v>
      </c>
      <c r="O233" s="50">
        <v>22.8</v>
      </c>
      <c r="P233" s="25">
        <v>219.1</v>
      </c>
    </row>
    <row r="234" spans="2:16" x14ac:dyDescent="0.3">
      <c r="B234" s="25">
        <v>219.33</v>
      </c>
      <c r="C234" s="50">
        <v>22.9</v>
      </c>
      <c r="D234" s="26">
        <v>2800.8</v>
      </c>
      <c r="E234" s="27" t="s">
        <v>68</v>
      </c>
      <c r="O234" s="50">
        <v>22.9</v>
      </c>
      <c r="P234" s="25">
        <v>219.33</v>
      </c>
    </row>
    <row r="235" spans="2:16" x14ac:dyDescent="0.3">
      <c r="B235" s="25">
        <v>219.56</v>
      </c>
      <c r="C235" s="50">
        <v>23</v>
      </c>
      <c r="D235" s="26">
        <v>2800.8</v>
      </c>
      <c r="E235" s="27" t="s">
        <v>68</v>
      </c>
      <c r="O235" s="50">
        <v>23</v>
      </c>
      <c r="P235" s="25">
        <v>219.56</v>
      </c>
    </row>
    <row r="236" spans="2:16" x14ac:dyDescent="0.3">
      <c r="B236" s="25">
        <v>219.78</v>
      </c>
      <c r="C236" s="50">
        <v>23.1</v>
      </c>
      <c r="D236" s="26">
        <v>2800.9</v>
      </c>
      <c r="E236" s="27" t="s">
        <v>68</v>
      </c>
      <c r="O236" s="50">
        <v>23.1</v>
      </c>
      <c r="P236" s="25">
        <v>219.78</v>
      </c>
    </row>
    <row r="237" spans="2:16" x14ac:dyDescent="0.3">
      <c r="B237" s="25">
        <v>220.01</v>
      </c>
      <c r="C237" s="50">
        <v>23.2</v>
      </c>
      <c r="D237" s="26">
        <v>2800.9</v>
      </c>
      <c r="E237" s="27" t="s">
        <v>68</v>
      </c>
      <c r="O237" s="50">
        <v>23.2</v>
      </c>
      <c r="P237" s="25">
        <v>220.01</v>
      </c>
    </row>
    <row r="238" spans="2:16" x14ac:dyDescent="0.3">
      <c r="B238" s="25">
        <v>220.23</v>
      </c>
      <c r="C238" s="50">
        <v>23.3</v>
      </c>
      <c r="D238" s="26">
        <v>2801</v>
      </c>
      <c r="E238" s="27" t="s">
        <v>68</v>
      </c>
      <c r="O238" s="50">
        <v>23.3</v>
      </c>
      <c r="P238" s="25">
        <v>220.23</v>
      </c>
    </row>
    <row r="239" spans="2:16" x14ac:dyDescent="0.3">
      <c r="B239" s="25">
        <v>220.46</v>
      </c>
      <c r="C239" s="50">
        <v>23.4</v>
      </c>
      <c r="D239" s="26">
        <v>2801.1</v>
      </c>
      <c r="E239" s="27" t="s">
        <v>68</v>
      </c>
      <c r="O239" s="50">
        <v>23.4</v>
      </c>
      <c r="P239" s="25">
        <v>220.46</v>
      </c>
    </row>
    <row r="240" spans="2:16" x14ac:dyDescent="0.3">
      <c r="B240" s="25">
        <v>220.68</v>
      </c>
      <c r="C240" s="50">
        <v>23.5</v>
      </c>
      <c r="D240" s="26">
        <v>2801.1</v>
      </c>
      <c r="E240" s="27" t="s">
        <v>68</v>
      </c>
      <c r="O240" s="50">
        <v>23.5</v>
      </c>
      <c r="P240" s="25">
        <v>220.68</v>
      </c>
    </row>
    <row r="241" spans="2:16" x14ac:dyDescent="0.3">
      <c r="B241" s="25">
        <v>220.9</v>
      </c>
      <c r="C241" s="50">
        <v>23.6</v>
      </c>
      <c r="D241" s="26">
        <v>2801.2</v>
      </c>
      <c r="E241" s="27" t="s">
        <v>68</v>
      </c>
      <c r="O241" s="50">
        <v>23.6</v>
      </c>
      <c r="P241" s="25">
        <v>220.9</v>
      </c>
    </row>
    <row r="242" spans="2:16" x14ac:dyDescent="0.3">
      <c r="B242" s="25">
        <v>221.13</v>
      </c>
      <c r="C242" s="50">
        <v>23.7</v>
      </c>
      <c r="D242" s="26">
        <v>2801.3</v>
      </c>
      <c r="E242" s="27" t="s">
        <v>68</v>
      </c>
      <c r="O242" s="50">
        <v>23.7</v>
      </c>
      <c r="P242" s="25">
        <v>221.13</v>
      </c>
    </row>
    <row r="243" spans="2:16" x14ac:dyDescent="0.3">
      <c r="B243" s="25">
        <v>221.35</v>
      </c>
      <c r="C243" s="50">
        <v>23.8</v>
      </c>
      <c r="D243" s="26">
        <v>2801.3</v>
      </c>
      <c r="E243" s="27" t="s">
        <v>68</v>
      </c>
      <c r="O243" s="50">
        <v>23.8</v>
      </c>
      <c r="P243" s="25">
        <v>221.35</v>
      </c>
    </row>
    <row r="244" spans="2:16" x14ac:dyDescent="0.3">
      <c r="B244" s="25">
        <v>221.57</v>
      </c>
      <c r="C244" s="50">
        <v>23.9</v>
      </c>
      <c r="D244" s="26">
        <v>2801.4</v>
      </c>
      <c r="E244" s="27" t="s">
        <v>68</v>
      </c>
      <c r="O244" s="50">
        <v>23.9</v>
      </c>
      <c r="P244" s="25">
        <v>221.57</v>
      </c>
    </row>
    <row r="245" spans="2:16" x14ac:dyDescent="0.3">
      <c r="B245" s="25">
        <v>221.79</v>
      </c>
      <c r="C245" s="50">
        <v>24</v>
      </c>
      <c r="D245" s="26">
        <v>2801.4</v>
      </c>
      <c r="E245" s="27" t="s">
        <v>68</v>
      </c>
      <c r="O245" s="50">
        <v>24</v>
      </c>
      <c r="P245" s="25">
        <v>221.79</v>
      </c>
    </row>
    <row r="246" spans="2:16" x14ac:dyDescent="0.3">
      <c r="B246" s="25">
        <v>222.01</v>
      </c>
      <c r="C246" s="50">
        <v>24.1</v>
      </c>
      <c r="D246" s="26">
        <v>2801.5</v>
      </c>
      <c r="E246" s="27" t="s">
        <v>68</v>
      </c>
      <c r="O246" s="50">
        <v>24.1</v>
      </c>
      <c r="P246" s="25">
        <v>222.01</v>
      </c>
    </row>
    <row r="247" spans="2:16" x14ac:dyDescent="0.3">
      <c r="B247" s="25">
        <v>222.23</v>
      </c>
      <c r="C247" s="50">
        <v>24.2</v>
      </c>
      <c r="D247" s="26">
        <v>2801.5</v>
      </c>
      <c r="E247" s="27" t="s">
        <v>68</v>
      </c>
      <c r="O247" s="50">
        <v>24.2</v>
      </c>
      <c r="P247" s="25">
        <v>222.23</v>
      </c>
    </row>
    <row r="248" spans="2:16" x14ac:dyDescent="0.3">
      <c r="B248" s="25">
        <v>222.44</v>
      </c>
      <c r="C248" s="50">
        <v>24.3</v>
      </c>
      <c r="D248" s="26">
        <v>2801.6</v>
      </c>
      <c r="E248" s="27" t="s">
        <v>68</v>
      </c>
      <c r="O248" s="50">
        <v>24.3</v>
      </c>
      <c r="P248" s="25">
        <v>222.44</v>
      </c>
    </row>
    <row r="249" spans="2:16" x14ac:dyDescent="0.3">
      <c r="B249" s="25">
        <v>222.66</v>
      </c>
      <c r="C249" s="50">
        <v>24.4</v>
      </c>
      <c r="D249" s="26">
        <v>2801.6</v>
      </c>
      <c r="E249" s="27" t="s">
        <v>68</v>
      </c>
      <c r="O249" s="50">
        <v>24.4</v>
      </c>
      <c r="P249" s="25">
        <v>222.66</v>
      </c>
    </row>
    <row r="250" spans="2:16" x14ac:dyDescent="0.3">
      <c r="B250" s="25">
        <v>222.88</v>
      </c>
      <c r="C250" s="50">
        <v>24.5</v>
      </c>
      <c r="D250" s="26">
        <v>2801.7</v>
      </c>
      <c r="E250" s="27" t="s">
        <v>68</v>
      </c>
      <c r="O250" s="50">
        <v>24.5</v>
      </c>
      <c r="P250" s="25">
        <v>222.88</v>
      </c>
    </row>
    <row r="251" spans="2:16" x14ac:dyDescent="0.3">
      <c r="B251" s="25">
        <v>223.09</v>
      </c>
      <c r="C251" s="50">
        <v>24.6</v>
      </c>
      <c r="D251" s="26">
        <v>2801.7</v>
      </c>
      <c r="E251" s="27" t="s">
        <v>68</v>
      </c>
      <c r="O251" s="50">
        <v>24.6</v>
      </c>
      <c r="P251" s="25">
        <v>223.09</v>
      </c>
    </row>
    <row r="252" spans="2:16" x14ac:dyDescent="0.3">
      <c r="B252" s="25">
        <v>223.31</v>
      </c>
      <c r="C252" s="50">
        <v>24.7</v>
      </c>
      <c r="D252" s="26">
        <v>2801.8</v>
      </c>
      <c r="E252" s="27" t="s">
        <v>68</v>
      </c>
      <c r="O252" s="50">
        <v>24.7</v>
      </c>
      <c r="P252" s="25">
        <v>223.31</v>
      </c>
    </row>
    <row r="253" spans="2:16" x14ac:dyDescent="0.3">
      <c r="B253" s="25">
        <v>223.52</v>
      </c>
      <c r="C253" s="50">
        <v>24.8</v>
      </c>
      <c r="D253" s="26">
        <v>2801.8</v>
      </c>
      <c r="E253" s="27" t="s">
        <v>68</v>
      </c>
      <c r="O253" s="50">
        <v>24.8</v>
      </c>
      <c r="P253" s="25">
        <v>223.52</v>
      </c>
    </row>
    <row r="254" spans="2:16" x14ac:dyDescent="0.3">
      <c r="B254" s="25">
        <v>223.74</v>
      </c>
      <c r="C254" s="50">
        <v>24.9</v>
      </c>
      <c r="D254" s="26">
        <v>2801.9</v>
      </c>
      <c r="E254" s="27" t="s">
        <v>68</v>
      </c>
      <c r="O254" s="50">
        <v>24.9</v>
      </c>
      <c r="P254" s="25">
        <v>223.74</v>
      </c>
    </row>
    <row r="255" spans="2:16" x14ac:dyDescent="0.3">
      <c r="B255" s="25">
        <v>223.95</v>
      </c>
      <c r="C255" s="50">
        <v>25</v>
      </c>
      <c r="D255" s="26">
        <v>2801.9</v>
      </c>
      <c r="E255" s="27" t="s">
        <v>68</v>
      </c>
      <c r="O255" s="50">
        <v>25</v>
      </c>
      <c r="P255" s="25">
        <v>223.95</v>
      </c>
    </row>
    <row r="256" spans="2:16" x14ac:dyDescent="0.3">
      <c r="B256" s="25">
        <v>224.16</v>
      </c>
      <c r="C256" s="50">
        <v>25.1</v>
      </c>
      <c r="D256" s="26">
        <v>2802</v>
      </c>
      <c r="E256" s="27" t="s">
        <v>68</v>
      </c>
      <c r="O256" s="50">
        <v>25.1</v>
      </c>
      <c r="P256" s="25">
        <v>224.16</v>
      </c>
    </row>
    <row r="257" spans="2:16" x14ac:dyDescent="0.3">
      <c r="B257" s="25">
        <v>224.37</v>
      </c>
      <c r="C257" s="50">
        <v>25.2</v>
      </c>
      <c r="D257" s="26">
        <v>2802</v>
      </c>
      <c r="E257" s="27" t="s">
        <v>68</v>
      </c>
      <c r="O257" s="50">
        <v>25.2</v>
      </c>
      <c r="P257" s="25">
        <v>224.37</v>
      </c>
    </row>
    <row r="258" spans="2:16" x14ac:dyDescent="0.3">
      <c r="B258" s="25">
        <v>224.59</v>
      </c>
      <c r="C258" s="50">
        <v>25.3</v>
      </c>
      <c r="D258" s="26">
        <v>2802.1</v>
      </c>
      <c r="E258" s="27" t="s">
        <v>68</v>
      </c>
      <c r="O258" s="50">
        <v>25.3</v>
      </c>
      <c r="P258" s="25">
        <v>224.59</v>
      </c>
    </row>
    <row r="259" spans="2:16" x14ac:dyDescent="0.3">
      <c r="B259" s="25">
        <v>224.8</v>
      </c>
      <c r="C259" s="50">
        <v>25.4</v>
      </c>
      <c r="D259" s="26">
        <v>2802.1</v>
      </c>
      <c r="E259" s="27" t="s">
        <v>68</v>
      </c>
      <c r="O259" s="50">
        <v>25.4</v>
      </c>
      <c r="P259" s="25">
        <v>224.8</v>
      </c>
    </row>
    <row r="260" spans="2:16" x14ac:dyDescent="0.3">
      <c r="B260" s="25">
        <v>225.01</v>
      </c>
      <c r="C260" s="50">
        <v>25.5</v>
      </c>
      <c r="D260" s="26">
        <v>2802.1</v>
      </c>
      <c r="E260" s="27" t="s">
        <v>68</v>
      </c>
      <c r="O260" s="50">
        <v>25.5</v>
      </c>
      <c r="P260" s="25">
        <v>225.01</v>
      </c>
    </row>
    <row r="261" spans="2:16" x14ac:dyDescent="0.3">
      <c r="B261" s="25">
        <v>225.21</v>
      </c>
      <c r="C261" s="50">
        <v>25.6</v>
      </c>
      <c r="D261" s="26">
        <v>2802.2</v>
      </c>
      <c r="E261" s="27" t="s">
        <v>68</v>
      </c>
      <c r="O261" s="50">
        <v>25.6</v>
      </c>
      <c r="P261" s="25">
        <v>225.21</v>
      </c>
    </row>
    <row r="262" spans="2:16" x14ac:dyDescent="0.3">
      <c r="B262" s="25">
        <v>225.42</v>
      </c>
      <c r="C262" s="50">
        <v>25.7</v>
      </c>
      <c r="D262" s="26">
        <v>2802.2</v>
      </c>
      <c r="E262" s="27" t="s">
        <v>68</v>
      </c>
      <c r="O262" s="50">
        <v>25.7</v>
      </c>
      <c r="P262" s="25">
        <v>225.42</v>
      </c>
    </row>
    <row r="263" spans="2:16" x14ac:dyDescent="0.3">
      <c r="B263" s="25">
        <v>225.63</v>
      </c>
      <c r="C263" s="50">
        <v>25.8</v>
      </c>
      <c r="D263" s="26">
        <v>2802.3</v>
      </c>
      <c r="E263" s="27" t="s">
        <v>68</v>
      </c>
      <c r="O263" s="50">
        <v>25.8</v>
      </c>
      <c r="P263" s="25">
        <v>225.63</v>
      </c>
    </row>
    <row r="264" spans="2:16" x14ac:dyDescent="0.3">
      <c r="B264" s="25">
        <v>225.84</v>
      </c>
      <c r="C264" s="50">
        <v>25.9</v>
      </c>
      <c r="D264" s="26">
        <v>2802.3</v>
      </c>
      <c r="E264" s="27" t="s">
        <v>68</v>
      </c>
      <c r="O264" s="50">
        <v>25.9</v>
      </c>
      <c r="P264" s="25">
        <v>225.84</v>
      </c>
    </row>
    <row r="265" spans="2:16" x14ac:dyDescent="0.3">
      <c r="B265" s="25">
        <v>226.05</v>
      </c>
      <c r="C265" s="50">
        <v>26</v>
      </c>
      <c r="D265" s="26">
        <v>2802.3</v>
      </c>
      <c r="E265" s="27" t="s">
        <v>68</v>
      </c>
      <c r="O265" s="50">
        <v>26</v>
      </c>
      <c r="P265" s="25">
        <v>226.05</v>
      </c>
    </row>
    <row r="266" spans="2:16" x14ac:dyDescent="0.3">
      <c r="B266" s="25">
        <v>226.25</v>
      </c>
      <c r="C266" s="50">
        <v>26.1</v>
      </c>
      <c r="D266" s="26">
        <v>2802.4</v>
      </c>
      <c r="E266" s="27" t="s">
        <v>68</v>
      </c>
      <c r="O266" s="50">
        <v>26.1</v>
      </c>
      <c r="P266" s="25">
        <v>226.25</v>
      </c>
    </row>
    <row r="267" spans="2:16" x14ac:dyDescent="0.3">
      <c r="B267" s="25">
        <v>226.46</v>
      </c>
      <c r="C267" s="50">
        <v>26.2</v>
      </c>
      <c r="D267" s="26">
        <v>2802.4</v>
      </c>
      <c r="E267" s="27" t="s">
        <v>68</v>
      </c>
      <c r="O267" s="50">
        <v>26.2</v>
      </c>
      <c r="P267" s="25">
        <v>226.46</v>
      </c>
    </row>
    <row r="268" spans="2:16" x14ac:dyDescent="0.3">
      <c r="B268" s="25">
        <v>226.66</v>
      </c>
      <c r="C268" s="50">
        <v>26.3</v>
      </c>
      <c r="D268" s="26">
        <v>2802.4</v>
      </c>
      <c r="E268" s="27" t="s">
        <v>68</v>
      </c>
      <c r="O268" s="50">
        <v>26.3</v>
      </c>
      <c r="P268" s="25">
        <v>226.66</v>
      </c>
    </row>
    <row r="269" spans="2:16" x14ac:dyDescent="0.3">
      <c r="B269" s="25">
        <v>226.87</v>
      </c>
      <c r="C269" s="50">
        <v>26.4</v>
      </c>
      <c r="D269" s="26">
        <v>2802.5</v>
      </c>
      <c r="E269" s="27" t="s">
        <v>68</v>
      </c>
      <c r="O269" s="50">
        <v>26.4</v>
      </c>
      <c r="P269" s="25">
        <v>226.87</v>
      </c>
    </row>
    <row r="270" spans="2:16" x14ac:dyDescent="0.3">
      <c r="B270" s="25">
        <v>227.07</v>
      </c>
      <c r="C270" s="50">
        <v>26.5</v>
      </c>
      <c r="D270" s="26">
        <v>2802.5</v>
      </c>
      <c r="E270" s="27" t="s">
        <v>68</v>
      </c>
      <c r="O270" s="50">
        <v>26.5</v>
      </c>
      <c r="P270" s="25">
        <v>227.07</v>
      </c>
    </row>
    <row r="271" spans="2:16" x14ac:dyDescent="0.3">
      <c r="B271" s="25">
        <v>227.27</v>
      </c>
      <c r="C271" s="50">
        <v>26.6</v>
      </c>
      <c r="D271" s="26">
        <v>2802.5</v>
      </c>
      <c r="E271" s="27" t="s">
        <v>68</v>
      </c>
      <c r="O271" s="50">
        <v>26.6</v>
      </c>
      <c r="P271" s="25">
        <v>227.27</v>
      </c>
    </row>
    <row r="272" spans="2:16" x14ac:dyDescent="0.3">
      <c r="B272" s="25">
        <v>227.48</v>
      </c>
      <c r="C272" s="50">
        <v>26.7</v>
      </c>
      <c r="D272" s="26">
        <v>2802.6</v>
      </c>
      <c r="E272" s="27" t="s">
        <v>68</v>
      </c>
      <c r="O272" s="50">
        <v>26.7</v>
      </c>
      <c r="P272" s="25">
        <v>227.48</v>
      </c>
    </row>
    <row r="273" spans="2:16" x14ac:dyDescent="0.3">
      <c r="B273" s="25">
        <v>227.68</v>
      </c>
      <c r="C273" s="50">
        <v>26.8</v>
      </c>
      <c r="D273" s="26">
        <v>2802.6</v>
      </c>
      <c r="E273" s="27" t="s">
        <v>68</v>
      </c>
      <c r="O273" s="50">
        <v>26.8</v>
      </c>
      <c r="P273" s="25">
        <v>227.68</v>
      </c>
    </row>
    <row r="274" spans="2:16" x14ac:dyDescent="0.3">
      <c r="B274" s="25">
        <v>227.88</v>
      </c>
      <c r="C274" s="50">
        <v>26.9</v>
      </c>
      <c r="D274" s="26">
        <v>2802.6</v>
      </c>
      <c r="E274" s="27" t="s">
        <v>68</v>
      </c>
      <c r="O274" s="50">
        <v>26.9</v>
      </c>
      <c r="P274" s="25">
        <v>227.88</v>
      </c>
    </row>
    <row r="275" spans="2:16" x14ac:dyDescent="0.3">
      <c r="B275" s="25">
        <v>228.08</v>
      </c>
      <c r="C275" s="50">
        <v>27</v>
      </c>
      <c r="D275" s="26">
        <v>2802.7</v>
      </c>
      <c r="E275" s="27" t="s">
        <v>68</v>
      </c>
      <c r="O275" s="50">
        <v>27</v>
      </c>
      <c r="P275" s="25">
        <v>228.08</v>
      </c>
    </row>
    <row r="276" spans="2:16" x14ac:dyDescent="0.3">
      <c r="B276" s="25">
        <v>228.28</v>
      </c>
      <c r="C276" s="50">
        <v>27.1</v>
      </c>
      <c r="D276" s="26">
        <v>2802.7</v>
      </c>
      <c r="E276" s="27" t="s">
        <v>68</v>
      </c>
      <c r="O276" s="50">
        <v>27.1</v>
      </c>
      <c r="P276" s="25">
        <v>228.28</v>
      </c>
    </row>
    <row r="277" spans="2:16" x14ac:dyDescent="0.3">
      <c r="B277" s="25">
        <v>228.48</v>
      </c>
      <c r="C277" s="50">
        <v>27.2</v>
      </c>
      <c r="D277" s="26">
        <v>2802.7</v>
      </c>
      <c r="E277" s="27" t="s">
        <v>68</v>
      </c>
      <c r="O277" s="50">
        <v>27.2</v>
      </c>
      <c r="P277" s="25">
        <v>228.48</v>
      </c>
    </row>
    <row r="278" spans="2:16" x14ac:dyDescent="0.3">
      <c r="B278" s="25">
        <v>228.68</v>
      </c>
      <c r="C278" s="50">
        <v>27.3</v>
      </c>
      <c r="D278" s="26">
        <v>2802.7</v>
      </c>
      <c r="E278" s="27" t="s">
        <v>68</v>
      </c>
      <c r="O278" s="50">
        <v>27.3</v>
      </c>
      <c r="P278" s="25">
        <v>228.68</v>
      </c>
    </row>
    <row r="279" spans="2:16" x14ac:dyDescent="0.3">
      <c r="B279" s="25">
        <v>228.88</v>
      </c>
      <c r="C279" s="50">
        <v>27.4</v>
      </c>
      <c r="D279" s="26">
        <v>2802.8</v>
      </c>
      <c r="E279" s="27" t="s">
        <v>68</v>
      </c>
      <c r="O279" s="50">
        <v>27.4</v>
      </c>
      <c r="P279" s="25">
        <v>228.88</v>
      </c>
    </row>
    <row r="280" spans="2:16" x14ac:dyDescent="0.3">
      <c r="B280" s="25">
        <v>229.08</v>
      </c>
      <c r="C280" s="50">
        <v>27.5</v>
      </c>
      <c r="D280" s="26">
        <v>2802.8</v>
      </c>
      <c r="E280" s="27" t="s">
        <v>68</v>
      </c>
      <c r="O280" s="50">
        <v>27.5</v>
      </c>
      <c r="P280" s="25">
        <v>229.08</v>
      </c>
    </row>
    <row r="281" spans="2:16" x14ac:dyDescent="0.3">
      <c r="B281" s="25">
        <v>229.27</v>
      </c>
      <c r="C281" s="50">
        <v>27.6</v>
      </c>
      <c r="D281" s="26">
        <v>2802.8</v>
      </c>
      <c r="E281" s="27" t="s">
        <v>68</v>
      </c>
      <c r="O281" s="50">
        <v>27.6</v>
      </c>
      <c r="P281" s="25">
        <v>229.27</v>
      </c>
    </row>
    <row r="282" spans="2:16" x14ac:dyDescent="0.3">
      <c r="B282" s="25">
        <v>229.47</v>
      </c>
      <c r="C282" s="50">
        <v>27.7</v>
      </c>
      <c r="D282" s="26">
        <v>2802.8</v>
      </c>
      <c r="E282" s="27" t="s">
        <v>68</v>
      </c>
      <c r="O282" s="50">
        <v>27.7</v>
      </c>
      <c r="P282" s="25">
        <v>229.47</v>
      </c>
    </row>
    <row r="283" spans="2:16" x14ac:dyDescent="0.3">
      <c r="B283" s="25">
        <v>229.67</v>
      </c>
      <c r="C283" s="50">
        <v>27.8</v>
      </c>
      <c r="D283" s="26">
        <v>2802.9</v>
      </c>
      <c r="E283" s="27" t="s">
        <v>68</v>
      </c>
      <c r="O283" s="50">
        <v>27.8</v>
      </c>
      <c r="P283" s="25">
        <v>229.67</v>
      </c>
    </row>
    <row r="284" spans="2:16" x14ac:dyDescent="0.3">
      <c r="B284" s="25">
        <v>229.86</v>
      </c>
      <c r="C284" s="50">
        <v>27.9</v>
      </c>
      <c r="D284" s="26">
        <v>2802.9</v>
      </c>
      <c r="E284" s="27" t="s">
        <v>68</v>
      </c>
      <c r="O284" s="50">
        <v>27.9</v>
      </c>
      <c r="P284" s="25">
        <v>229.86</v>
      </c>
    </row>
    <row r="285" spans="2:16" x14ac:dyDescent="0.3">
      <c r="B285" s="25">
        <v>230.06</v>
      </c>
      <c r="C285" s="50">
        <v>28</v>
      </c>
      <c r="D285" s="26">
        <v>2802.9</v>
      </c>
      <c r="E285" s="27" t="s">
        <v>68</v>
      </c>
      <c r="O285" s="50">
        <v>28</v>
      </c>
      <c r="P285" s="25">
        <v>230.06</v>
      </c>
    </row>
    <row r="286" spans="2:16" x14ac:dyDescent="0.3">
      <c r="B286" s="25">
        <v>230.25</v>
      </c>
      <c r="C286" s="50">
        <v>28.1</v>
      </c>
      <c r="D286" s="26">
        <v>2802.9</v>
      </c>
      <c r="E286" s="27" t="s">
        <v>68</v>
      </c>
      <c r="O286" s="50">
        <v>28.1</v>
      </c>
      <c r="P286" s="25">
        <v>230.25</v>
      </c>
    </row>
    <row r="287" spans="2:16" x14ac:dyDescent="0.3">
      <c r="B287" s="25">
        <v>230.45</v>
      </c>
      <c r="C287" s="50">
        <v>28.2</v>
      </c>
      <c r="D287" s="26">
        <v>2802.9</v>
      </c>
      <c r="E287" s="27" t="s">
        <v>68</v>
      </c>
      <c r="O287" s="50">
        <v>28.2</v>
      </c>
      <c r="P287" s="25">
        <v>230.45</v>
      </c>
    </row>
    <row r="288" spans="2:16" x14ac:dyDescent="0.3">
      <c r="B288" s="25">
        <v>230.64</v>
      </c>
      <c r="C288" s="50">
        <v>28.3</v>
      </c>
      <c r="D288" s="26">
        <v>2803</v>
      </c>
      <c r="E288" s="27" t="s">
        <v>68</v>
      </c>
      <c r="O288" s="50">
        <v>28.3</v>
      </c>
      <c r="P288" s="25">
        <v>230.64</v>
      </c>
    </row>
    <row r="289" spans="2:16" x14ac:dyDescent="0.3">
      <c r="B289" s="25">
        <v>230.83</v>
      </c>
      <c r="C289" s="50">
        <v>28.4</v>
      </c>
      <c r="D289" s="26">
        <v>2803</v>
      </c>
      <c r="E289" s="27" t="s">
        <v>68</v>
      </c>
      <c r="O289" s="50">
        <v>28.4</v>
      </c>
      <c r="P289" s="25">
        <v>230.83</v>
      </c>
    </row>
    <row r="290" spans="2:16" x14ac:dyDescent="0.3">
      <c r="B290" s="25">
        <v>231.02</v>
      </c>
      <c r="C290" s="50">
        <v>28.5</v>
      </c>
      <c r="D290" s="26">
        <v>2803</v>
      </c>
      <c r="E290" s="27" t="s">
        <v>68</v>
      </c>
      <c r="O290" s="50">
        <v>28.5</v>
      </c>
      <c r="P290" s="25">
        <v>231.02</v>
      </c>
    </row>
    <row r="291" spans="2:16" x14ac:dyDescent="0.3">
      <c r="B291" s="25">
        <v>231.22</v>
      </c>
      <c r="C291" s="50">
        <v>28.6</v>
      </c>
      <c r="D291" s="26">
        <v>2803</v>
      </c>
      <c r="E291" s="27" t="s">
        <v>68</v>
      </c>
      <c r="O291" s="50">
        <v>28.6</v>
      </c>
      <c r="P291" s="25">
        <v>231.22</v>
      </c>
    </row>
    <row r="292" spans="2:16" x14ac:dyDescent="0.3">
      <c r="B292" s="25">
        <v>231.41</v>
      </c>
      <c r="C292" s="50">
        <v>28.7</v>
      </c>
      <c r="D292" s="26">
        <v>2803</v>
      </c>
      <c r="E292" s="27" t="s">
        <v>68</v>
      </c>
      <c r="O292" s="50">
        <v>28.7</v>
      </c>
      <c r="P292" s="25">
        <v>231.41</v>
      </c>
    </row>
    <row r="293" spans="2:16" x14ac:dyDescent="0.3">
      <c r="B293" s="25">
        <v>231.6</v>
      </c>
      <c r="C293" s="50">
        <v>28.8</v>
      </c>
      <c r="D293" s="26">
        <v>2803</v>
      </c>
      <c r="E293" s="27" t="s">
        <v>68</v>
      </c>
      <c r="O293" s="50">
        <v>28.8</v>
      </c>
      <c r="P293" s="25">
        <v>231.6</v>
      </c>
    </row>
    <row r="294" spans="2:16" x14ac:dyDescent="0.3">
      <c r="B294" s="25">
        <v>231.79</v>
      </c>
      <c r="C294" s="50">
        <v>28.9</v>
      </c>
      <c r="D294" s="26">
        <v>2803.1</v>
      </c>
      <c r="E294" s="27" t="s">
        <v>68</v>
      </c>
      <c r="O294" s="50">
        <v>28.9</v>
      </c>
      <c r="P294" s="25">
        <v>231.79</v>
      </c>
    </row>
    <row r="295" spans="2:16" x14ac:dyDescent="0.3">
      <c r="B295" s="25">
        <v>231.98</v>
      </c>
      <c r="C295" s="50">
        <v>29</v>
      </c>
      <c r="D295" s="26">
        <v>2803.1</v>
      </c>
      <c r="E295" s="27" t="s">
        <v>68</v>
      </c>
      <c r="O295" s="50">
        <v>29</v>
      </c>
      <c r="P295" s="25">
        <v>231.98</v>
      </c>
    </row>
    <row r="296" spans="2:16" x14ac:dyDescent="0.3">
      <c r="B296" s="25">
        <v>232.17</v>
      </c>
      <c r="C296" s="50">
        <v>29.1</v>
      </c>
      <c r="D296" s="26">
        <v>2803.1</v>
      </c>
      <c r="E296" s="27" t="s">
        <v>68</v>
      </c>
      <c r="O296" s="50">
        <v>29.1</v>
      </c>
      <c r="P296" s="25">
        <v>232.17</v>
      </c>
    </row>
    <row r="297" spans="2:16" x14ac:dyDescent="0.3">
      <c r="B297" s="25">
        <v>232.36</v>
      </c>
      <c r="C297" s="50">
        <v>29.2</v>
      </c>
      <c r="D297" s="26">
        <v>2803.1</v>
      </c>
      <c r="E297" s="27" t="s">
        <v>68</v>
      </c>
      <c r="O297" s="50">
        <v>29.2</v>
      </c>
      <c r="P297" s="25">
        <v>232.36</v>
      </c>
    </row>
    <row r="298" spans="2:16" x14ac:dyDescent="0.3">
      <c r="B298" s="25">
        <v>232.55</v>
      </c>
      <c r="C298" s="50">
        <v>29.3</v>
      </c>
      <c r="D298" s="26">
        <v>2803.1</v>
      </c>
      <c r="E298" s="27" t="s">
        <v>68</v>
      </c>
      <c r="O298" s="50">
        <v>29.3</v>
      </c>
      <c r="P298" s="25">
        <v>232.55</v>
      </c>
    </row>
    <row r="299" spans="2:16" x14ac:dyDescent="0.3">
      <c r="B299" s="25">
        <v>232.74</v>
      </c>
      <c r="C299" s="50">
        <v>29.4</v>
      </c>
      <c r="D299" s="26">
        <v>2803.1</v>
      </c>
      <c r="E299" s="27" t="s">
        <v>68</v>
      </c>
      <c r="O299" s="50">
        <v>29.4</v>
      </c>
      <c r="P299" s="25">
        <v>232.74</v>
      </c>
    </row>
    <row r="300" spans="2:16" x14ac:dyDescent="0.3">
      <c r="B300" s="25">
        <v>232.92</v>
      </c>
      <c r="C300" s="50">
        <v>29.5</v>
      </c>
      <c r="D300" s="26">
        <v>2803.1</v>
      </c>
      <c r="E300" s="27" t="s">
        <v>68</v>
      </c>
      <c r="O300" s="50">
        <v>29.5</v>
      </c>
      <c r="P300" s="25">
        <v>232.92</v>
      </c>
    </row>
    <row r="301" spans="2:16" x14ac:dyDescent="0.3">
      <c r="B301" s="25">
        <v>233.11</v>
      </c>
      <c r="C301" s="50">
        <v>29.6</v>
      </c>
      <c r="D301" s="26">
        <v>2803.1</v>
      </c>
      <c r="E301" s="27" t="s">
        <v>68</v>
      </c>
      <c r="O301" s="50">
        <v>29.6</v>
      </c>
      <c r="P301" s="25">
        <v>233.11</v>
      </c>
    </row>
    <row r="302" spans="2:16" x14ac:dyDescent="0.3">
      <c r="B302" s="25">
        <v>233.3</v>
      </c>
      <c r="C302" s="50">
        <v>29.7</v>
      </c>
      <c r="D302" s="26">
        <v>2803.1</v>
      </c>
      <c r="E302" s="27" t="s">
        <v>68</v>
      </c>
      <c r="O302" s="50">
        <v>29.7</v>
      </c>
      <c r="P302" s="25">
        <v>233.3</v>
      </c>
    </row>
    <row r="303" spans="2:16" x14ac:dyDescent="0.3">
      <c r="B303" s="25">
        <v>233.48</v>
      </c>
      <c r="C303" s="50">
        <v>29.8</v>
      </c>
      <c r="D303" s="26">
        <v>2803.1</v>
      </c>
      <c r="E303" s="27" t="s">
        <v>68</v>
      </c>
      <c r="O303" s="50">
        <v>29.8</v>
      </c>
      <c r="P303" s="25">
        <v>233.48</v>
      </c>
    </row>
    <row r="304" spans="2:16" x14ac:dyDescent="0.3">
      <c r="B304" s="25">
        <v>233.67</v>
      </c>
      <c r="C304" s="50">
        <v>29.9</v>
      </c>
      <c r="D304" s="26">
        <v>2803.1</v>
      </c>
      <c r="E304" s="27" t="s">
        <v>68</v>
      </c>
      <c r="O304" s="50">
        <v>29.9</v>
      </c>
      <c r="P304" s="25">
        <v>233.67</v>
      </c>
    </row>
    <row r="305" spans="2:16" x14ac:dyDescent="0.3">
      <c r="B305" s="25">
        <v>233.85</v>
      </c>
      <c r="C305" s="50">
        <v>30</v>
      </c>
      <c r="D305" s="26">
        <v>2803.2</v>
      </c>
      <c r="E305" s="27" t="s">
        <v>68</v>
      </c>
      <c r="O305" s="50">
        <v>30</v>
      </c>
      <c r="P305" s="25">
        <v>233.85</v>
      </c>
    </row>
    <row r="306" spans="2:16" x14ac:dyDescent="0.3">
      <c r="B306" s="25">
        <v>234.04</v>
      </c>
      <c r="C306" s="50">
        <v>30.1</v>
      </c>
      <c r="D306" s="26">
        <v>2803.2</v>
      </c>
      <c r="E306" s="27" t="s">
        <v>68</v>
      </c>
      <c r="O306" s="50">
        <v>30.1</v>
      </c>
      <c r="P306" s="25">
        <v>234.04</v>
      </c>
    </row>
    <row r="307" spans="2:16" x14ac:dyDescent="0.3">
      <c r="B307" s="25">
        <v>234.22</v>
      </c>
      <c r="C307" s="50">
        <v>30.2</v>
      </c>
      <c r="D307" s="26">
        <v>2803.2</v>
      </c>
      <c r="E307" s="27" t="s">
        <v>68</v>
      </c>
      <c r="O307" s="50">
        <v>30.2</v>
      </c>
      <c r="P307" s="25">
        <v>234.22</v>
      </c>
    </row>
    <row r="308" spans="2:16" x14ac:dyDescent="0.3">
      <c r="B308" s="25">
        <v>234.41</v>
      </c>
      <c r="C308" s="50">
        <v>30.3</v>
      </c>
      <c r="D308" s="26">
        <v>2803.2</v>
      </c>
      <c r="E308" s="27" t="s">
        <v>68</v>
      </c>
      <c r="O308" s="50">
        <v>30.3</v>
      </c>
      <c r="P308" s="25">
        <v>234.41</v>
      </c>
    </row>
    <row r="309" spans="2:16" x14ac:dyDescent="0.3">
      <c r="B309" s="25">
        <v>234.59</v>
      </c>
      <c r="C309" s="50">
        <v>30.4</v>
      </c>
      <c r="D309" s="26">
        <v>2803.2</v>
      </c>
      <c r="E309" s="27" t="s">
        <v>68</v>
      </c>
      <c r="O309" s="50">
        <v>30.4</v>
      </c>
      <c r="P309" s="25">
        <v>234.59</v>
      </c>
    </row>
    <row r="310" spans="2:16" x14ac:dyDescent="0.3">
      <c r="B310" s="25">
        <v>234.77</v>
      </c>
      <c r="C310" s="50">
        <v>30.5</v>
      </c>
      <c r="D310" s="26">
        <v>2803.2</v>
      </c>
      <c r="E310" s="27" t="s">
        <v>68</v>
      </c>
      <c r="O310" s="50">
        <v>30.5</v>
      </c>
      <c r="P310" s="25">
        <v>234.77</v>
      </c>
    </row>
    <row r="311" spans="2:16" x14ac:dyDescent="0.3">
      <c r="B311" s="25">
        <v>234.95</v>
      </c>
      <c r="C311" s="50">
        <v>30.6</v>
      </c>
      <c r="D311" s="26">
        <v>2803.2</v>
      </c>
      <c r="E311" s="27" t="s">
        <v>68</v>
      </c>
      <c r="O311" s="50">
        <v>30.6</v>
      </c>
      <c r="P311" s="25">
        <v>234.95</v>
      </c>
    </row>
    <row r="312" spans="2:16" x14ac:dyDescent="0.3">
      <c r="B312" s="25">
        <v>235.14</v>
      </c>
      <c r="C312" s="50">
        <v>30.7</v>
      </c>
      <c r="D312" s="26">
        <v>2803.2</v>
      </c>
      <c r="E312" s="27" t="s">
        <v>68</v>
      </c>
      <c r="O312" s="50">
        <v>30.7</v>
      </c>
      <c r="P312" s="25">
        <v>235.14</v>
      </c>
    </row>
    <row r="313" spans="2:16" x14ac:dyDescent="0.3">
      <c r="B313" s="25">
        <v>235.32</v>
      </c>
      <c r="C313" s="50">
        <v>30.8</v>
      </c>
      <c r="D313" s="26">
        <v>2803.2</v>
      </c>
      <c r="E313" s="27" t="s">
        <v>68</v>
      </c>
      <c r="O313" s="50">
        <v>30.8</v>
      </c>
      <c r="P313" s="25">
        <v>235.32</v>
      </c>
    </row>
    <row r="314" spans="2:16" x14ac:dyDescent="0.3">
      <c r="B314" s="25">
        <v>235.5</v>
      </c>
      <c r="C314" s="50">
        <v>30.9</v>
      </c>
      <c r="D314" s="26">
        <v>2803.2</v>
      </c>
      <c r="E314" s="27" t="s">
        <v>68</v>
      </c>
      <c r="O314" s="50">
        <v>30.9</v>
      </c>
      <c r="P314" s="25">
        <v>235.5</v>
      </c>
    </row>
    <row r="315" spans="2:16" x14ac:dyDescent="0.3">
      <c r="B315" s="25">
        <v>235.68</v>
      </c>
      <c r="C315" s="50">
        <v>31</v>
      </c>
      <c r="D315" s="26">
        <v>2803.2</v>
      </c>
      <c r="E315" s="27" t="s">
        <v>68</v>
      </c>
      <c r="O315" s="50">
        <v>31</v>
      </c>
      <c r="P315" s="25">
        <v>235.68</v>
      </c>
    </row>
    <row r="316" spans="2:16" x14ac:dyDescent="0.3">
      <c r="B316" s="25">
        <v>235.86</v>
      </c>
      <c r="C316" s="50">
        <v>31.1</v>
      </c>
      <c r="D316" s="26">
        <v>2803.2</v>
      </c>
      <c r="E316" s="27" t="s">
        <v>68</v>
      </c>
      <c r="O316" s="50">
        <v>31.1</v>
      </c>
      <c r="P316" s="25">
        <v>235.86</v>
      </c>
    </row>
    <row r="317" spans="2:16" x14ac:dyDescent="0.3">
      <c r="B317" s="25">
        <v>236.04</v>
      </c>
      <c r="C317" s="50">
        <v>31.2</v>
      </c>
      <c r="D317" s="26">
        <v>2803.2</v>
      </c>
      <c r="E317" s="27" t="s">
        <v>68</v>
      </c>
      <c r="O317" s="50">
        <v>31.2</v>
      </c>
      <c r="P317" s="25">
        <v>236.04</v>
      </c>
    </row>
    <row r="318" spans="2:16" x14ac:dyDescent="0.3">
      <c r="B318" s="25">
        <v>236.22</v>
      </c>
      <c r="C318" s="50">
        <v>31.3</v>
      </c>
      <c r="D318" s="26">
        <v>2803.2</v>
      </c>
      <c r="E318" s="27" t="s">
        <v>68</v>
      </c>
      <c r="O318" s="50">
        <v>31.3</v>
      </c>
      <c r="P318" s="25">
        <v>236.22</v>
      </c>
    </row>
    <row r="319" spans="2:16" x14ac:dyDescent="0.3">
      <c r="B319" s="25">
        <v>236.4</v>
      </c>
      <c r="C319" s="50">
        <v>31.4</v>
      </c>
      <c r="D319" s="26">
        <v>2803.2</v>
      </c>
      <c r="E319" s="27" t="s">
        <v>68</v>
      </c>
      <c r="O319" s="50">
        <v>31.4</v>
      </c>
      <c r="P319" s="25">
        <v>236.4</v>
      </c>
    </row>
    <row r="320" spans="2:16" x14ac:dyDescent="0.3">
      <c r="B320" s="25">
        <v>236.57</v>
      </c>
      <c r="C320" s="50">
        <v>31.5</v>
      </c>
      <c r="D320" s="26">
        <v>2803.2</v>
      </c>
      <c r="E320" s="27" t="s">
        <v>68</v>
      </c>
      <c r="O320" s="50">
        <v>31.5</v>
      </c>
      <c r="P320" s="25">
        <v>236.57</v>
      </c>
    </row>
    <row r="321" spans="2:16" x14ac:dyDescent="0.3">
      <c r="B321" s="25">
        <v>236.75</v>
      </c>
      <c r="C321" s="50">
        <v>31.6</v>
      </c>
      <c r="D321" s="26">
        <v>2803.2</v>
      </c>
      <c r="E321" s="27" t="s">
        <v>68</v>
      </c>
      <c r="O321" s="50">
        <v>31.6</v>
      </c>
      <c r="P321" s="25">
        <v>236.75</v>
      </c>
    </row>
    <row r="322" spans="2:16" x14ac:dyDescent="0.3">
      <c r="B322" s="25">
        <v>236.93</v>
      </c>
      <c r="C322" s="50">
        <v>31.7</v>
      </c>
      <c r="D322" s="26">
        <v>2803.1</v>
      </c>
      <c r="E322" s="27" t="s">
        <v>68</v>
      </c>
      <c r="O322" s="50">
        <v>31.7</v>
      </c>
      <c r="P322" s="25">
        <v>236.93</v>
      </c>
    </row>
    <row r="323" spans="2:16" x14ac:dyDescent="0.3">
      <c r="B323" s="25">
        <v>237.11</v>
      </c>
      <c r="C323" s="50">
        <v>31.8</v>
      </c>
      <c r="D323" s="26">
        <v>2803.1</v>
      </c>
      <c r="E323" s="27" t="s">
        <v>68</v>
      </c>
      <c r="O323" s="50">
        <v>31.8</v>
      </c>
      <c r="P323" s="25">
        <v>237.11</v>
      </c>
    </row>
    <row r="324" spans="2:16" x14ac:dyDescent="0.3">
      <c r="B324" s="25">
        <v>237.28</v>
      </c>
      <c r="C324" s="50">
        <v>31.9</v>
      </c>
      <c r="D324" s="26">
        <v>2803.1</v>
      </c>
      <c r="E324" s="27" t="s">
        <v>68</v>
      </c>
      <c r="O324" s="50">
        <v>31.9</v>
      </c>
      <c r="P324" s="25">
        <v>237.28</v>
      </c>
    </row>
    <row r="325" spans="2:16" x14ac:dyDescent="0.3">
      <c r="B325" s="25">
        <v>237.46</v>
      </c>
      <c r="C325" s="50">
        <v>32</v>
      </c>
      <c r="D325" s="26">
        <v>2803.1</v>
      </c>
      <c r="E325" s="27" t="s">
        <v>68</v>
      </c>
      <c r="O325" s="50">
        <v>32</v>
      </c>
      <c r="P325" s="25">
        <v>237.46</v>
      </c>
    </row>
    <row r="326" spans="2:16" x14ac:dyDescent="0.3">
      <c r="B326" s="25">
        <v>237.64</v>
      </c>
      <c r="C326" s="50">
        <v>32.1</v>
      </c>
      <c r="D326" s="26">
        <v>2803.1</v>
      </c>
      <c r="E326" s="27" t="s">
        <v>68</v>
      </c>
      <c r="O326" s="50">
        <v>32.1</v>
      </c>
      <c r="P326" s="25">
        <v>237.64</v>
      </c>
    </row>
    <row r="327" spans="2:16" x14ac:dyDescent="0.3">
      <c r="B327" s="25">
        <v>237.81</v>
      </c>
      <c r="C327" s="50">
        <v>32.200000000000003</v>
      </c>
      <c r="D327" s="26">
        <v>2803.1</v>
      </c>
      <c r="E327" s="27" t="s">
        <v>68</v>
      </c>
      <c r="O327" s="50">
        <v>32.200000000000003</v>
      </c>
      <c r="P327" s="25">
        <v>237.81</v>
      </c>
    </row>
    <row r="328" spans="2:16" x14ac:dyDescent="0.3">
      <c r="B328" s="25">
        <v>237.99</v>
      </c>
      <c r="C328" s="50">
        <v>32.299999999999997</v>
      </c>
      <c r="D328" s="26">
        <v>2803.1</v>
      </c>
      <c r="E328" s="27" t="s">
        <v>68</v>
      </c>
      <c r="O328" s="50">
        <v>32.299999999999997</v>
      </c>
      <c r="P328" s="25">
        <v>237.99</v>
      </c>
    </row>
    <row r="329" spans="2:16" x14ac:dyDescent="0.3">
      <c r="B329" s="25">
        <v>238.16</v>
      </c>
      <c r="C329" s="50">
        <v>32.4</v>
      </c>
      <c r="D329" s="26">
        <v>2803.1</v>
      </c>
      <c r="E329" s="27" t="s">
        <v>68</v>
      </c>
      <c r="O329" s="50">
        <v>32.4</v>
      </c>
      <c r="P329" s="25">
        <v>238.16</v>
      </c>
    </row>
    <row r="330" spans="2:16" x14ac:dyDescent="0.3">
      <c r="B330" s="25">
        <v>238.33</v>
      </c>
      <c r="C330" s="50">
        <v>32.5</v>
      </c>
      <c r="D330" s="26">
        <v>2803.1</v>
      </c>
      <c r="E330" s="27" t="s">
        <v>68</v>
      </c>
      <c r="O330" s="50">
        <v>32.5</v>
      </c>
      <c r="P330" s="25">
        <v>238.33</v>
      </c>
    </row>
    <row r="331" spans="2:16" x14ac:dyDescent="0.3">
      <c r="B331" s="25">
        <v>238.51</v>
      </c>
      <c r="C331" s="50">
        <v>32.6</v>
      </c>
      <c r="D331" s="26">
        <v>2803.1</v>
      </c>
      <c r="E331" s="27" t="s">
        <v>68</v>
      </c>
      <c r="O331" s="50">
        <v>32.6</v>
      </c>
      <c r="P331" s="25">
        <v>238.51</v>
      </c>
    </row>
    <row r="332" spans="2:16" x14ac:dyDescent="0.3">
      <c r="B332" s="25">
        <v>238.68</v>
      </c>
      <c r="C332" s="50">
        <v>32.700000000000003</v>
      </c>
      <c r="D332" s="26">
        <v>2803.1</v>
      </c>
      <c r="E332" s="27" t="s">
        <v>68</v>
      </c>
      <c r="O332" s="50">
        <v>32.700000000000003</v>
      </c>
      <c r="P332" s="25">
        <v>238.68</v>
      </c>
    </row>
    <row r="333" spans="2:16" x14ac:dyDescent="0.3">
      <c r="B333" s="25">
        <v>238.85</v>
      </c>
      <c r="C333" s="50">
        <v>32.799999999999997</v>
      </c>
      <c r="D333" s="26">
        <v>2803.1</v>
      </c>
      <c r="E333" s="27" t="s">
        <v>68</v>
      </c>
      <c r="O333" s="50">
        <v>32.799999999999997</v>
      </c>
      <c r="P333" s="25">
        <v>238.85</v>
      </c>
    </row>
    <row r="334" spans="2:16" x14ac:dyDescent="0.3">
      <c r="B334" s="25">
        <v>239.03</v>
      </c>
      <c r="C334" s="50">
        <v>32.9</v>
      </c>
      <c r="D334" s="26">
        <v>2803</v>
      </c>
      <c r="E334" s="27" t="s">
        <v>68</v>
      </c>
      <c r="O334" s="50">
        <v>32.9</v>
      </c>
      <c r="P334" s="25">
        <v>239.03</v>
      </c>
    </row>
    <row r="335" spans="2:16" x14ac:dyDescent="0.3">
      <c r="B335" s="25">
        <v>239.2</v>
      </c>
      <c r="C335" s="50">
        <v>33</v>
      </c>
      <c r="D335" s="26">
        <v>2803</v>
      </c>
      <c r="E335" s="27" t="s">
        <v>68</v>
      </c>
      <c r="O335" s="50">
        <v>33</v>
      </c>
      <c r="P335" s="25">
        <v>239.2</v>
      </c>
    </row>
    <row r="336" spans="2:16" x14ac:dyDescent="0.3">
      <c r="B336" s="25">
        <v>239.37</v>
      </c>
      <c r="C336" s="50">
        <v>33.1</v>
      </c>
      <c r="D336" s="26">
        <v>2803</v>
      </c>
      <c r="E336" s="27" t="s">
        <v>68</v>
      </c>
      <c r="O336" s="50">
        <v>33.1</v>
      </c>
      <c r="P336" s="25">
        <v>239.37</v>
      </c>
    </row>
    <row r="337" spans="2:16" x14ac:dyDescent="0.3">
      <c r="B337" s="25">
        <v>239.54</v>
      </c>
      <c r="C337" s="50">
        <v>33.200000000000003</v>
      </c>
      <c r="D337" s="26">
        <v>2803</v>
      </c>
      <c r="E337" s="27" t="s">
        <v>68</v>
      </c>
      <c r="O337" s="50">
        <v>33.200000000000003</v>
      </c>
      <c r="P337" s="25">
        <v>239.54</v>
      </c>
    </row>
    <row r="338" spans="2:16" x14ac:dyDescent="0.3">
      <c r="B338" s="25">
        <v>239.71</v>
      </c>
      <c r="C338" s="50">
        <v>33.299999999999997</v>
      </c>
      <c r="D338" s="26">
        <v>2803</v>
      </c>
      <c r="E338" s="27" t="s">
        <v>68</v>
      </c>
      <c r="O338" s="50">
        <v>33.299999999999997</v>
      </c>
      <c r="P338" s="25">
        <v>239.71</v>
      </c>
    </row>
    <row r="339" spans="2:16" x14ac:dyDescent="0.3">
      <c r="B339" s="25">
        <v>239.88</v>
      </c>
      <c r="C339" s="50">
        <v>33.4</v>
      </c>
      <c r="D339" s="26">
        <v>2803</v>
      </c>
      <c r="E339" s="27" t="s">
        <v>68</v>
      </c>
      <c r="O339" s="50">
        <v>33.4</v>
      </c>
      <c r="P339" s="25">
        <v>239.88</v>
      </c>
    </row>
    <row r="340" spans="2:16" x14ac:dyDescent="0.3">
      <c r="B340" s="25">
        <v>240.05</v>
      </c>
      <c r="C340" s="50">
        <v>33.5</v>
      </c>
      <c r="D340" s="26">
        <v>2803</v>
      </c>
      <c r="E340" s="27" t="s">
        <v>68</v>
      </c>
      <c r="O340" s="50">
        <v>33.5</v>
      </c>
      <c r="P340" s="25">
        <v>240.05</v>
      </c>
    </row>
    <row r="341" spans="2:16" x14ac:dyDescent="0.3">
      <c r="B341" s="25">
        <v>240.22</v>
      </c>
      <c r="C341" s="50">
        <v>33.6</v>
      </c>
      <c r="D341" s="26">
        <v>2802.9</v>
      </c>
      <c r="E341" s="27" t="s">
        <v>68</v>
      </c>
      <c r="O341" s="50">
        <v>33.6</v>
      </c>
      <c r="P341" s="25">
        <v>240.22</v>
      </c>
    </row>
    <row r="342" spans="2:16" x14ac:dyDescent="0.3">
      <c r="B342" s="25">
        <v>240.39</v>
      </c>
      <c r="C342" s="50">
        <v>33.700000000000003</v>
      </c>
      <c r="D342" s="26">
        <v>2802.9</v>
      </c>
      <c r="E342" s="27" t="s">
        <v>68</v>
      </c>
      <c r="O342" s="50">
        <v>33.700000000000003</v>
      </c>
      <c r="P342" s="25">
        <v>240.39</v>
      </c>
    </row>
    <row r="343" spans="2:16" x14ac:dyDescent="0.3">
      <c r="B343" s="25">
        <v>240.56</v>
      </c>
      <c r="C343" s="50">
        <v>33.799999999999997</v>
      </c>
      <c r="D343" s="26">
        <v>2802.9</v>
      </c>
      <c r="E343" s="27" t="s">
        <v>68</v>
      </c>
      <c r="O343" s="50">
        <v>33.799999999999997</v>
      </c>
      <c r="P343" s="25">
        <v>240.56</v>
      </c>
    </row>
    <row r="344" spans="2:16" x14ac:dyDescent="0.3">
      <c r="B344" s="25">
        <v>240.73</v>
      </c>
      <c r="C344" s="50">
        <v>33.9</v>
      </c>
      <c r="D344" s="26">
        <v>2802.9</v>
      </c>
      <c r="E344" s="27" t="s">
        <v>68</v>
      </c>
      <c r="O344" s="50">
        <v>33.9</v>
      </c>
      <c r="P344" s="25">
        <v>240.73</v>
      </c>
    </row>
    <row r="345" spans="2:16" x14ac:dyDescent="0.3">
      <c r="B345" s="25">
        <v>240.9</v>
      </c>
      <c r="C345" s="50">
        <v>34</v>
      </c>
      <c r="D345" s="26">
        <v>2802.9</v>
      </c>
      <c r="E345" s="27" t="s">
        <v>68</v>
      </c>
      <c r="O345" s="50">
        <v>34</v>
      </c>
      <c r="P345" s="25">
        <v>240.9</v>
      </c>
    </row>
    <row r="346" spans="2:16" x14ac:dyDescent="0.3">
      <c r="B346" s="25">
        <v>241.06</v>
      </c>
      <c r="C346" s="50">
        <v>34.1</v>
      </c>
      <c r="D346" s="26">
        <v>2802.8</v>
      </c>
      <c r="E346" s="27" t="s">
        <v>68</v>
      </c>
      <c r="O346" s="50">
        <v>34.1</v>
      </c>
      <c r="P346" s="25">
        <v>241.06</v>
      </c>
    </row>
    <row r="347" spans="2:16" x14ac:dyDescent="0.3">
      <c r="B347" s="25">
        <v>241.23</v>
      </c>
      <c r="C347" s="50">
        <v>34.200000000000003</v>
      </c>
      <c r="D347" s="26">
        <v>2802.8</v>
      </c>
      <c r="E347" s="27" t="s">
        <v>68</v>
      </c>
      <c r="O347" s="50">
        <v>34.200000000000003</v>
      </c>
      <c r="P347" s="25">
        <v>241.23</v>
      </c>
    </row>
    <row r="348" spans="2:16" x14ac:dyDescent="0.3">
      <c r="B348" s="25">
        <v>241.4</v>
      </c>
      <c r="C348" s="50">
        <v>34.299999999999997</v>
      </c>
      <c r="D348" s="26">
        <v>2802.8</v>
      </c>
      <c r="E348" s="27" t="s">
        <v>68</v>
      </c>
      <c r="O348" s="50">
        <v>34.299999999999997</v>
      </c>
      <c r="P348" s="25">
        <v>241.4</v>
      </c>
    </row>
    <row r="349" spans="2:16" x14ac:dyDescent="0.3">
      <c r="B349" s="25">
        <v>241.57</v>
      </c>
      <c r="C349" s="50">
        <v>34.4</v>
      </c>
      <c r="D349" s="26">
        <v>2802.8</v>
      </c>
      <c r="E349" s="27" t="s">
        <v>68</v>
      </c>
      <c r="O349" s="50">
        <v>34.4</v>
      </c>
      <c r="P349" s="25">
        <v>241.57</v>
      </c>
    </row>
    <row r="350" spans="2:16" x14ac:dyDescent="0.3">
      <c r="B350" s="25">
        <v>241.73</v>
      </c>
      <c r="C350" s="50">
        <v>34.5</v>
      </c>
      <c r="D350" s="26">
        <v>2802.8</v>
      </c>
      <c r="E350" s="27" t="s">
        <v>68</v>
      </c>
      <c r="O350" s="50">
        <v>34.5</v>
      </c>
      <c r="P350" s="25">
        <v>241.73</v>
      </c>
    </row>
    <row r="351" spans="2:16" x14ac:dyDescent="0.3">
      <c r="B351" s="25">
        <v>241.9</v>
      </c>
      <c r="C351" s="50">
        <v>34.6</v>
      </c>
      <c r="D351" s="26">
        <v>2802.7</v>
      </c>
      <c r="E351" s="27" t="s">
        <v>68</v>
      </c>
      <c r="O351" s="50">
        <v>34.6</v>
      </c>
      <c r="P351" s="25">
        <v>241.9</v>
      </c>
    </row>
    <row r="352" spans="2:16" x14ac:dyDescent="0.3">
      <c r="B352" s="25">
        <v>242.06</v>
      </c>
      <c r="C352" s="50">
        <v>34.700000000000003</v>
      </c>
      <c r="D352" s="26">
        <v>2802.7</v>
      </c>
      <c r="E352" s="27" t="s">
        <v>68</v>
      </c>
      <c r="O352" s="50">
        <v>34.700000000000003</v>
      </c>
      <c r="P352" s="25">
        <v>242.06</v>
      </c>
    </row>
    <row r="353" spans="2:16" x14ac:dyDescent="0.3">
      <c r="B353" s="25">
        <v>242.23</v>
      </c>
      <c r="C353" s="50">
        <v>34.799999999999997</v>
      </c>
      <c r="D353" s="26">
        <v>2802.7</v>
      </c>
      <c r="E353" s="27" t="s">
        <v>68</v>
      </c>
      <c r="O353" s="50">
        <v>34.799999999999997</v>
      </c>
      <c r="P353" s="25">
        <v>242.23</v>
      </c>
    </row>
    <row r="354" spans="2:16" x14ac:dyDescent="0.3">
      <c r="B354" s="25">
        <v>242.39</v>
      </c>
      <c r="C354" s="50">
        <v>34.9</v>
      </c>
      <c r="D354" s="26">
        <v>2802.7</v>
      </c>
      <c r="E354" s="27" t="s">
        <v>68</v>
      </c>
      <c r="O354" s="50">
        <v>34.9</v>
      </c>
      <c r="P354" s="25">
        <v>242.39</v>
      </c>
    </row>
    <row r="355" spans="2:16" x14ac:dyDescent="0.3">
      <c r="B355" s="25">
        <v>242.56</v>
      </c>
      <c r="C355" s="50">
        <v>35</v>
      </c>
      <c r="D355" s="26">
        <v>2802.6</v>
      </c>
      <c r="E355" s="27" t="s">
        <v>68</v>
      </c>
      <c r="O355" s="50">
        <v>35</v>
      </c>
      <c r="P355" s="25">
        <v>242.56</v>
      </c>
    </row>
    <row r="356" spans="2:16" x14ac:dyDescent="0.3">
      <c r="B356" s="25">
        <v>242.72</v>
      </c>
      <c r="C356" s="50">
        <v>35.1</v>
      </c>
      <c r="D356" s="26">
        <v>2802.6</v>
      </c>
      <c r="E356" s="27" t="s">
        <v>68</v>
      </c>
      <c r="O356" s="50">
        <v>35.1</v>
      </c>
      <c r="P356" s="25">
        <v>242.72</v>
      </c>
    </row>
    <row r="357" spans="2:16" x14ac:dyDescent="0.3">
      <c r="B357" s="25">
        <v>242.89</v>
      </c>
      <c r="C357" s="50">
        <v>35.200000000000003</v>
      </c>
      <c r="D357" s="26">
        <v>2802.6</v>
      </c>
      <c r="E357" s="27" t="s">
        <v>68</v>
      </c>
      <c r="O357" s="50">
        <v>35.200000000000003</v>
      </c>
      <c r="P357" s="25">
        <v>242.89</v>
      </c>
    </row>
    <row r="358" spans="2:16" x14ac:dyDescent="0.3">
      <c r="B358" s="25">
        <v>243.05</v>
      </c>
      <c r="C358" s="50">
        <v>35.299999999999997</v>
      </c>
      <c r="D358" s="26">
        <v>2802.6</v>
      </c>
      <c r="E358" s="27" t="s">
        <v>68</v>
      </c>
      <c r="O358" s="50">
        <v>35.299999999999997</v>
      </c>
      <c r="P358" s="25">
        <v>243.05</v>
      </c>
    </row>
    <row r="359" spans="2:16" x14ac:dyDescent="0.3">
      <c r="B359" s="25">
        <v>243.21</v>
      </c>
      <c r="C359" s="50">
        <v>35.4</v>
      </c>
      <c r="D359" s="26">
        <v>2802.5</v>
      </c>
      <c r="E359" s="27" t="s">
        <v>68</v>
      </c>
      <c r="O359" s="50">
        <v>35.4</v>
      </c>
      <c r="P359" s="25">
        <v>243.21</v>
      </c>
    </row>
    <row r="360" spans="2:16" x14ac:dyDescent="0.3">
      <c r="B360" s="25">
        <v>243.37</v>
      </c>
      <c r="C360" s="50">
        <v>35.5</v>
      </c>
      <c r="D360" s="26">
        <v>2802.5</v>
      </c>
      <c r="E360" s="27" t="s">
        <v>68</v>
      </c>
      <c r="O360" s="50">
        <v>35.5</v>
      </c>
      <c r="P360" s="25">
        <v>243.37</v>
      </c>
    </row>
    <row r="361" spans="2:16" x14ac:dyDescent="0.3">
      <c r="B361" s="25">
        <v>243.54</v>
      </c>
      <c r="C361" s="50">
        <v>35.6</v>
      </c>
      <c r="D361" s="26">
        <v>2802.5</v>
      </c>
      <c r="E361" s="27" t="s">
        <v>68</v>
      </c>
      <c r="O361" s="50">
        <v>35.6</v>
      </c>
      <c r="P361" s="25">
        <v>243.54</v>
      </c>
    </row>
    <row r="362" spans="2:16" x14ac:dyDescent="0.3">
      <c r="B362" s="25">
        <v>243.7</v>
      </c>
      <c r="C362" s="50">
        <v>35.700000000000003</v>
      </c>
      <c r="D362" s="26">
        <v>2802.5</v>
      </c>
      <c r="E362" s="27" t="s">
        <v>68</v>
      </c>
      <c r="O362" s="50">
        <v>35.700000000000003</v>
      </c>
      <c r="P362" s="25">
        <v>243.7</v>
      </c>
    </row>
    <row r="363" spans="2:16" x14ac:dyDescent="0.3">
      <c r="B363" s="25">
        <v>243.86</v>
      </c>
      <c r="C363" s="50">
        <v>35.799999999999997</v>
      </c>
      <c r="D363" s="26">
        <v>2802.4</v>
      </c>
      <c r="E363" s="27" t="s">
        <v>68</v>
      </c>
      <c r="O363" s="50">
        <v>35.799999999999997</v>
      </c>
      <c r="P363" s="25">
        <v>243.86</v>
      </c>
    </row>
    <row r="364" spans="2:16" x14ac:dyDescent="0.3">
      <c r="B364" s="25">
        <v>244.02</v>
      </c>
      <c r="C364" s="50">
        <v>35.9</v>
      </c>
      <c r="D364" s="26">
        <v>2802.4</v>
      </c>
      <c r="E364" s="27" t="s">
        <v>68</v>
      </c>
      <c r="O364" s="50">
        <v>35.9</v>
      </c>
      <c r="P364" s="25">
        <v>244.02</v>
      </c>
    </row>
    <row r="365" spans="2:16" x14ac:dyDescent="0.3">
      <c r="B365" s="25">
        <v>244.18</v>
      </c>
      <c r="C365" s="50">
        <v>36</v>
      </c>
      <c r="D365" s="26">
        <v>2802.4</v>
      </c>
      <c r="E365" s="27" t="s">
        <v>68</v>
      </c>
      <c r="O365" s="50">
        <v>36</v>
      </c>
      <c r="P365" s="25">
        <v>244.18</v>
      </c>
    </row>
    <row r="366" spans="2:16" x14ac:dyDescent="0.3">
      <c r="B366" s="25">
        <v>244.34</v>
      </c>
      <c r="C366" s="50">
        <v>36.1</v>
      </c>
      <c r="D366" s="26">
        <v>2802.3</v>
      </c>
      <c r="E366" s="27" t="s">
        <v>68</v>
      </c>
      <c r="O366" s="50">
        <v>36.1</v>
      </c>
      <c r="P366" s="25">
        <v>244.34</v>
      </c>
    </row>
    <row r="367" spans="2:16" x14ac:dyDescent="0.3">
      <c r="B367" s="25">
        <v>244.5</v>
      </c>
      <c r="C367" s="50">
        <v>36.200000000000003</v>
      </c>
      <c r="D367" s="26">
        <v>2802.3</v>
      </c>
      <c r="E367" s="27" t="s">
        <v>68</v>
      </c>
      <c r="O367" s="50">
        <v>36.200000000000003</v>
      </c>
      <c r="P367" s="25">
        <v>244.5</v>
      </c>
    </row>
    <row r="368" spans="2:16" x14ac:dyDescent="0.3">
      <c r="B368" s="25">
        <v>244.66</v>
      </c>
      <c r="C368" s="50">
        <v>36.299999999999997</v>
      </c>
      <c r="D368" s="26">
        <v>2802.3</v>
      </c>
      <c r="E368" s="27" t="s">
        <v>68</v>
      </c>
      <c r="O368" s="50">
        <v>36.299999999999997</v>
      </c>
      <c r="P368" s="25">
        <v>244.66</v>
      </c>
    </row>
    <row r="369" spans="2:16" x14ac:dyDescent="0.3">
      <c r="B369" s="25">
        <v>244.82</v>
      </c>
      <c r="C369" s="50">
        <v>36.4</v>
      </c>
      <c r="D369" s="26">
        <v>2802.3</v>
      </c>
      <c r="E369" s="27" t="s">
        <v>68</v>
      </c>
      <c r="O369" s="50">
        <v>36.4</v>
      </c>
      <c r="P369" s="25">
        <v>244.82</v>
      </c>
    </row>
    <row r="370" spans="2:16" x14ac:dyDescent="0.3">
      <c r="B370" s="25">
        <v>244.98</v>
      </c>
      <c r="C370" s="50">
        <v>36.5</v>
      </c>
      <c r="D370" s="26">
        <v>2802.2</v>
      </c>
      <c r="E370" s="27" t="s">
        <v>68</v>
      </c>
      <c r="O370" s="50">
        <v>36.5</v>
      </c>
      <c r="P370" s="25">
        <v>244.98</v>
      </c>
    </row>
    <row r="371" spans="2:16" x14ac:dyDescent="0.3">
      <c r="B371" s="25">
        <v>245.14</v>
      </c>
      <c r="C371" s="50">
        <v>36.6</v>
      </c>
      <c r="D371" s="26">
        <v>2802.2</v>
      </c>
      <c r="E371" s="27" t="s">
        <v>68</v>
      </c>
      <c r="O371" s="50">
        <v>36.6</v>
      </c>
      <c r="P371" s="25">
        <v>245.14</v>
      </c>
    </row>
    <row r="372" spans="2:16" x14ac:dyDescent="0.3">
      <c r="B372" s="25">
        <v>245.3</v>
      </c>
      <c r="C372" s="50">
        <v>36.700000000000003</v>
      </c>
      <c r="D372" s="26">
        <v>2802.2</v>
      </c>
      <c r="E372" s="27" t="s">
        <v>68</v>
      </c>
      <c r="O372" s="50">
        <v>36.700000000000003</v>
      </c>
      <c r="P372" s="25">
        <v>245.3</v>
      </c>
    </row>
    <row r="373" spans="2:16" x14ac:dyDescent="0.3">
      <c r="B373" s="25">
        <v>245.46</v>
      </c>
      <c r="C373" s="50">
        <v>36.799999999999997</v>
      </c>
      <c r="D373" s="26">
        <v>2802.1</v>
      </c>
      <c r="E373" s="27" t="s">
        <v>68</v>
      </c>
      <c r="O373" s="50">
        <v>36.799999999999997</v>
      </c>
      <c r="P373" s="25">
        <v>245.46</v>
      </c>
    </row>
    <row r="374" spans="2:16" x14ac:dyDescent="0.3">
      <c r="B374" s="25">
        <v>245.61</v>
      </c>
      <c r="C374" s="50">
        <v>36.9</v>
      </c>
      <c r="D374" s="26">
        <v>2802.1</v>
      </c>
      <c r="E374" s="27" t="s">
        <v>68</v>
      </c>
      <c r="O374" s="50">
        <v>36.9</v>
      </c>
      <c r="P374" s="25">
        <v>245.61</v>
      </c>
    </row>
    <row r="375" spans="2:16" x14ac:dyDescent="0.3">
      <c r="B375" s="25">
        <v>245.77</v>
      </c>
      <c r="C375" s="50">
        <v>37</v>
      </c>
      <c r="D375" s="26">
        <v>2802.1</v>
      </c>
      <c r="E375" s="27" t="s">
        <v>68</v>
      </c>
      <c r="O375" s="50">
        <v>37</v>
      </c>
      <c r="P375" s="25">
        <v>245.77</v>
      </c>
    </row>
    <row r="376" spans="2:16" x14ac:dyDescent="0.3">
      <c r="B376" s="25">
        <v>245.93</v>
      </c>
      <c r="C376" s="50">
        <v>37.1</v>
      </c>
      <c r="D376" s="26">
        <v>2802</v>
      </c>
      <c r="E376" s="27" t="s">
        <v>68</v>
      </c>
      <c r="O376" s="50">
        <v>37.1</v>
      </c>
      <c r="P376" s="25">
        <v>245.93</v>
      </c>
    </row>
    <row r="377" spans="2:16" x14ac:dyDescent="0.3">
      <c r="B377" s="25">
        <v>246.09</v>
      </c>
      <c r="C377" s="50">
        <v>37.200000000000003</v>
      </c>
      <c r="D377" s="26">
        <v>2802</v>
      </c>
      <c r="E377" s="27" t="s">
        <v>68</v>
      </c>
      <c r="O377" s="50">
        <v>37.200000000000003</v>
      </c>
      <c r="P377" s="25">
        <v>246.09</v>
      </c>
    </row>
    <row r="378" spans="2:16" x14ac:dyDescent="0.3">
      <c r="B378" s="25">
        <v>246.24</v>
      </c>
      <c r="C378" s="50">
        <v>37.299999999999997</v>
      </c>
      <c r="D378" s="26">
        <v>2802</v>
      </c>
      <c r="E378" s="27" t="s">
        <v>68</v>
      </c>
      <c r="O378" s="50">
        <v>37.299999999999997</v>
      </c>
      <c r="P378" s="25">
        <v>246.24</v>
      </c>
    </row>
    <row r="379" spans="2:16" x14ac:dyDescent="0.3">
      <c r="B379" s="25">
        <v>246.4</v>
      </c>
      <c r="C379" s="50">
        <v>37.4</v>
      </c>
      <c r="D379" s="26">
        <v>2801.9</v>
      </c>
      <c r="E379" s="27" t="s">
        <v>68</v>
      </c>
      <c r="O379" s="50">
        <v>37.4</v>
      </c>
      <c r="P379" s="25">
        <v>246.4</v>
      </c>
    </row>
    <row r="380" spans="2:16" x14ac:dyDescent="0.3">
      <c r="B380" s="25">
        <v>246.56</v>
      </c>
      <c r="C380" s="50">
        <v>37.5</v>
      </c>
      <c r="D380" s="26">
        <v>2801.9</v>
      </c>
      <c r="E380" s="27" t="s">
        <v>68</v>
      </c>
      <c r="O380" s="50">
        <v>37.5</v>
      </c>
      <c r="P380" s="25">
        <v>246.56</v>
      </c>
    </row>
    <row r="381" spans="2:16" x14ac:dyDescent="0.3">
      <c r="B381" s="25">
        <v>246.71</v>
      </c>
      <c r="C381" s="50">
        <v>37.6</v>
      </c>
      <c r="D381" s="26">
        <v>2801.8</v>
      </c>
      <c r="E381" s="27" t="s">
        <v>68</v>
      </c>
      <c r="O381" s="50">
        <v>37.6</v>
      </c>
      <c r="P381" s="25">
        <v>246.71</v>
      </c>
    </row>
    <row r="382" spans="2:16" x14ac:dyDescent="0.3">
      <c r="B382" s="25">
        <v>246.87</v>
      </c>
      <c r="C382" s="50">
        <v>37.700000000000003</v>
      </c>
      <c r="D382" s="26">
        <v>2801.8</v>
      </c>
      <c r="E382" s="27" t="s">
        <v>68</v>
      </c>
      <c r="O382" s="50">
        <v>37.700000000000003</v>
      </c>
      <c r="P382" s="25">
        <v>246.87</v>
      </c>
    </row>
    <row r="383" spans="2:16" x14ac:dyDescent="0.3">
      <c r="B383" s="25">
        <v>247.02</v>
      </c>
      <c r="C383" s="50">
        <v>37.799999999999997</v>
      </c>
      <c r="D383" s="26">
        <v>2801.8</v>
      </c>
      <c r="E383" s="27" t="s">
        <v>68</v>
      </c>
      <c r="O383" s="50">
        <v>37.799999999999997</v>
      </c>
      <c r="P383" s="25">
        <v>247.02</v>
      </c>
    </row>
    <row r="384" spans="2:16" x14ac:dyDescent="0.3">
      <c r="B384" s="25">
        <v>247.18</v>
      </c>
      <c r="C384" s="50">
        <v>37.9</v>
      </c>
      <c r="D384" s="26">
        <v>2801.7</v>
      </c>
      <c r="E384" s="27" t="s">
        <v>68</v>
      </c>
      <c r="O384" s="50">
        <v>37.9</v>
      </c>
      <c r="P384" s="25">
        <v>247.18</v>
      </c>
    </row>
    <row r="385" spans="2:16" x14ac:dyDescent="0.3">
      <c r="B385" s="25">
        <v>247.33</v>
      </c>
      <c r="C385" s="50">
        <v>38</v>
      </c>
      <c r="D385" s="26">
        <v>2801.7</v>
      </c>
      <c r="E385" s="27" t="s">
        <v>68</v>
      </c>
      <c r="O385" s="50">
        <v>38</v>
      </c>
      <c r="P385" s="25">
        <v>247.33</v>
      </c>
    </row>
    <row r="386" spans="2:16" x14ac:dyDescent="0.3">
      <c r="B386" s="25">
        <v>247.48</v>
      </c>
      <c r="C386" s="50">
        <v>38.1</v>
      </c>
      <c r="D386" s="26">
        <v>2801.6</v>
      </c>
      <c r="E386" s="27" t="s">
        <v>68</v>
      </c>
      <c r="O386" s="50">
        <v>38.1</v>
      </c>
      <c r="P386" s="25">
        <v>247.48</v>
      </c>
    </row>
    <row r="387" spans="2:16" x14ac:dyDescent="0.3">
      <c r="B387" s="25">
        <v>247.64</v>
      </c>
      <c r="C387" s="50">
        <v>38.200000000000003</v>
      </c>
      <c r="D387" s="26">
        <v>2801.6</v>
      </c>
      <c r="E387" s="27" t="s">
        <v>68</v>
      </c>
      <c r="O387" s="50">
        <v>38.200000000000003</v>
      </c>
      <c r="P387" s="25">
        <v>247.64</v>
      </c>
    </row>
    <row r="388" spans="2:16" x14ac:dyDescent="0.3">
      <c r="B388" s="25">
        <v>247.79</v>
      </c>
      <c r="C388" s="50">
        <v>38.299999999999997</v>
      </c>
      <c r="D388" s="26">
        <v>2801.6</v>
      </c>
      <c r="E388" s="27" t="s">
        <v>68</v>
      </c>
      <c r="O388" s="50">
        <v>38.299999999999997</v>
      </c>
      <c r="P388" s="25">
        <v>247.79</v>
      </c>
    </row>
    <row r="389" spans="2:16" x14ac:dyDescent="0.3">
      <c r="B389" s="25">
        <v>247.94</v>
      </c>
      <c r="C389" s="50">
        <v>38.4</v>
      </c>
      <c r="D389" s="26">
        <v>2801.5</v>
      </c>
      <c r="E389" s="27" t="s">
        <v>68</v>
      </c>
      <c r="O389" s="50">
        <v>38.4</v>
      </c>
      <c r="P389" s="25">
        <v>247.94</v>
      </c>
    </row>
    <row r="390" spans="2:16" x14ac:dyDescent="0.3">
      <c r="B390" s="25">
        <v>248.1</v>
      </c>
      <c r="C390" s="50">
        <v>38.5</v>
      </c>
      <c r="D390" s="26">
        <v>2801.5</v>
      </c>
      <c r="E390" s="27" t="s">
        <v>68</v>
      </c>
      <c r="O390" s="50">
        <v>38.5</v>
      </c>
      <c r="P390" s="25">
        <v>248.1</v>
      </c>
    </row>
    <row r="391" spans="2:16" x14ac:dyDescent="0.3">
      <c r="B391" s="25">
        <v>248.25</v>
      </c>
      <c r="C391" s="50">
        <v>38.6</v>
      </c>
      <c r="D391" s="26">
        <v>2801.4</v>
      </c>
      <c r="E391" s="27" t="s">
        <v>68</v>
      </c>
      <c r="O391" s="50">
        <v>38.6</v>
      </c>
      <c r="P391" s="25">
        <v>248.25</v>
      </c>
    </row>
    <row r="392" spans="2:16" x14ac:dyDescent="0.3">
      <c r="B392" s="25">
        <v>248.4</v>
      </c>
      <c r="C392" s="50">
        <v>38.700000000000003</v>
      </c>
      <c r="D392" s="26">
        <v>2801.4</v>
      </c>
      <c r="E392" s="27" t="s">
        <v>68</v>
      </c>
      <c r="O392" s="50">
        <v>38.700000000000003</v>
      </c>
      <c r="P392" s="25">
        <v>248.4</v>
      </c>
    </row>
    <row r="393" spans="2:16" x14ac:dyDescent="0.3">
      <c r="B393" s="25">
        <v>248.55</v>
      </c>
      <c r="C393" s="50">
        <v>38.799999999999997</v>
      </c>
      <c r="D393" s="26">
        <v>2801.4</v>
      </c>
      <c r="E393" s="27" t="s">
        <v>68</v>
      </c>
      <c r="O393" s="50">
        <v>38.799999999999997</v>
      </c>
      <c r="P393" s="25">
        <v>248.55</v>
      </c>
    </row>
    <row r="394" spans="2:16" x14ac:dyDescent="0.3">
      <c r="B394" s="25">
        <v>248.71</v>
      </c>
      <c r="C394" s="50">
        <v>38.9</v>
      </c>
      <c r="D394" s="26">
        <v>2801.3</v>
      </c>
      <c r="E394" s="27" t="s">
        <v>68</v>
      </c>
      <c r="O394" s="50">
        <v>38.9</v>
      </c>
      <c r="P394" s="25">
        <v>248.71</v>
      </c>
    </row>
    <row r="395" spans="2:16" x14ac:dyDescent="0.3">
      <c r="B395" s="25">
        <v>248.86</v>
      </c>
      <c r="C395" s="50">
        <v>39</v>
      </c>
      <c r="D395" s="26">
        <v>2801.3</v>
      </c>
      <c r="E395" s="27" t="s">
        <v>68</v>
      </c>
      <c r="O395" s="50">
        <v>39</v>
      </c>
      <c r="P395" s="25">
        <v>248.86</v>
      </c>
    </row>
    <row r="396" spans="2:16" x14ac:dyDescent="0.3">
      <c r="B396" s="25">
        <v>249.01</v>
      </c>
      <c r="C396" s="50">
        <v>39.1</v>
      </c>
      <c r="D396" s="26">
        <v>2801.2</v>
      </c>
      <c r="E396" s="27" t="s">
        <v>68</v>
      </c>
      <c r="O396" s="50">
        <v>39.1</v>
      </c>
      <c r="P396" s="25">
        <v>249.01</v>
      </c>
    </row>
    <row r="397" spans="2:16" x14ac:dyDescent="0.3">
      <c r="B397" s="25">
        <v>249.16</v>
      </c>
      <c r="C397" s="50">
        <v>39.200000000000003</v>
      </c>
      <c r="D397" s="26">
        <v>2801.2</v>
      </c>
      <c r="E397" s="27" t="s">
        <v>68</v>
      </c>
      <c r="O397" s="50">
        <v>39.200000000000003</v>
      </c>
      <c r="P397" s="25">
        <v>249.16</v>
      </c>
    </row>
    <row r="398" spans="2:16" x14ac:dyDescent="0.3">
      <c r="B398" s="25">
        <v>249.31</v>
      </c>
      <c r="C398" s="50">
        <v>39.299999999999997</v>
      </c>
      <c r="D398" s="26">
        <v>2801.1</v>
      </c>
      <c r="E398" s="27" t="s">
        <v>68</v>
      </c>
      <c r="O398" s="50">
        <v>39.299999999999997</v>
      </c>
      <c r="P398" s="25">
        <v>249.31</v>
      </c>
    </row>
    <row r="399" spans="2:16" x14ac:dyDescent="0.3">
      <c r="B399" s="25">
        <v>249.46</v>
      </c>
      <c r="C399" s="50">
        <v>39.4</v>
      </c>
      <c r="D399" s="26">
        <v>2801.1</v>
      </c>
      <c r="E399" s="27" t="s">
        <v>68</v>
      </c>
      <c r="O399" s="50">
        <v>39.4</v>
      </c>
      <c r="P399" s="25">
        <v>249.46</v>
      </c>
    </row>
    <row r="400" spans="2:16" x14ac:dyDescent="0.3">
      <c r="B400" s="25">
        <v>249.61</v>
      </c>
      <c r="C400" s="50">
        <v>39.5</v>
      </c>
      <c r="D400" s="26">
        <v>2801.1</v>
      </c>
      <c r="E400" s="27" t="s">
        <v>68</v>
      </c>
      <c r="O400" s="50">
        <v>39.5</v>
      </c>
      <c r="P400" s="25">
        <v>249.61</v>
      </c>
    </row>
    <row r="401" spans="2:16" x14ac:dyDescent="0.3">
      <c r="B401" s="25">
        <v>249.76</v>
      </c>
      <c r="C401" s="50">
        <v>39.6</v>
      </c>
      <c r="D401" s="26">
        <v>2801</v>
      </c>
      <c r="E401" s="27" t="s">
        <v>68</v>
      </c>
      <c r="O401" s="50">
        <v>39.6</v>
      </c>
      <c r="P401" s="25">
        <v>249.76</v>
      </c>
    </row>
    <row r="402" spans="2:16" x14ac:dyDescent="0.3">
      <c r="B402" s="25">
        <v>249.91</v>
      </c>
      <c r="C402" s="50">
        <v>39.700000000000003</v>
      </c>
      <c r="D402" s="26">
        <v>2801</v>
      </c>
      <c r="E402" s="27" t="s">
        <v>68</v>
      </c>
      <c r="O402" s="50">
        <v>39.700000000000003</v>
      </c>
      <c r="P402" s="25">
        <v>249.91</v>
      </c>
    </row>
    <row r="403" spans="2:16" x14ac:dyDescent="0.3">
      <c r="B403" s="25">
        <v>250.06</v>
      </c>
      <c r="C403" s="50">
        <v>39.799999999999997</v>
      </c>
      <c r="D403" s="26">
        <v>2800.9</v>
      </c>
      <c r="E403" s="27" t="s">
        <v>68</v>
      </c>
      <c r="O403" s="50">
        <v>39.799999999999997</v>
      </c>
      <c r="P403" s="25">
        <v>250.06</v>
      </c>
    </row>
    <row r="404" spans="2:16" x14ac:dyDescent="0.3">
      <c r="B404" s="25">
        <v>250.21</v>
      </c>
      <c r="C404" s="50">
        <v>39.9</v>
      </c>
      <c r="D404" s="26">
        <v>2800.9</v>
      </c>
      <c r="E404" s="27" t="s">
        <v>68</v>
      </c>
      <c r="O404" s="50">
        <v>39.9</v>
      </c>
      <c r="P404" s="25">
        <v>250.21</v>
      </c>
    </row>
    <row r="405" spans="2:16" x14ac:dyDescent="0.3">
      <c r="B405" s="25">
        <v>250.35</v>
      </c>
      <c r="C405" s="50">
        <v>40</v>
      </c>
      <c r="D405" s="26">
        <v>2800.8</v>
      </c>
      <c r="E405" s="27" t="s">
        <v>68</v>
      </c>
      <c r="O405" s="50">
        <v>40</v>
      </c>
      <c r="P405" s="25">
        <v>250.35</v>
      </c>
    </row>
    <row r="406" spans="2:16" x14ac:dyDescent="0.3">
      <c r="B406" s="25">
        <v>250.5</v>
      </c>
      <c r="C406" s="50">
        <v>40.1</v>
      </c>
      <c r="D406" s="26">
        <v>2800.8</v>
      </c>
      <c r="E406" s="27" t="s">
        <v>68</v>
      </c>
      <c r="O406" s="50">
        <v>40.1</v>
      </c>
      <c r="P406" s="25">
        <v>250.5</v>
      </c>
    </row>
    <row r="407" spans="2:16" x14ac:dyDescent="0.3">
      <c r="B407" s="25">
        <v>250.65</v>
      </c>
      <c r="C407" s="50">
        <v>40.200000000000003</v>
      </c>
      <c r="D407" s="26">
        <v>2800.7</v>
      </c>
      <c r="E407" s="27" t="s">
        <v>68</v>
      </c>
      <c r="O407" s="50">
        <v>40.200000000000003</v>
      </c>
      <c r="P407" s="25">
        <v>250.65</v>
      </c>
    </row>
    <row r="408" spans="2:16" x14ac:dyDescent="0.3">
      <c r="B408" s="25">
        <v>250.8</v>
      </c>
      <c r="C408" s="50">
        <v>40.299999999999997</v>
      </c>
      <c r="D408" s="26">
        <v>2800.7</v>
      </c>
      <c r="E408" s="27" t="s">
        <v>68</v>
      </c>
      <c r="O408" s="50">
        <v>40.299999999999997</v>
      </c>
      <c r="P408" s="25">
        <v>250.8</v>
      </c>
    </row>
    <row r="409" spans="2:16" x14ac:dyDescent="0.3">
      <c r="B409" s="25">
        <v>250.94</v>
      </c>
      <c r="C409" s="50">
        <v>40.4</v>
      </c>
      <c r="D409" s="26">
        <v>2800.6</v>
      </c>
      <c r="E409" s="27" t="s">
        <v>68</v>
      </c>
      <c r="O409" s="50">
        <v>40.4</v>
      </c>
      <c r="P409" s="25">
        <v>250.94</v>
      </c>
    </row>
    <row r="410" spans="2:16" x14ac:dyDescent="0.3">
      <c r="B410" s="25">
        <v>251.09</v>
      </c>
      <c r="C410" s="50">
        <v>40.5</v>
      </c>
      <c r="D410" s="26">
        <v>2800.6</v>
      </c>
      <c r="E410" s="27" t="s">
        <v>68</v>
      </c>
      <c r="O410" s="50">
        <v>40.5</v>
      </c>
      <c r="P410" s="25">
        <v>251.09</v>
      </c>
    </row>
    <row r="411" spans="2:16" x14ac:dyDescent="0.3">
      <c r="B411" s="25">
        <v>251.24</v>
      </c>
      <c r="C411" s="50">
        <v>40.6</v>
      </c>
      <c r="D411" s="26">
        <v>2800.5</v>
      </c>
      <c r="E411" s="27" t="s">
        <v>68</v>
      </c>
      <c r="O411" s="50">
        <v>40.6</v>
      </c>
      <c r="P411" s="25">
        <v>251.24</v>
      </c>
    </row>
    <row r="412" spans="2:16" x14ac:dyDescent="0.3">
      <c r="B412" s="25">
        <v>251.39</v>
      </c>
      <c r="C412" s="50">
        <v>40.700000000000003</v>
      </c>
      <c r="D412" s="26">
        <v>2800.5</v>
      </c>
      <c r="E412" s="27" t="s">
        <v>68</v>
      </c>
      <c r="O412" s="50">
        <v>40.700000000000003</v>
      </c>
      <c r="P412" s="25">
        <v>251.39</v>
      </c>
    </row>
    <row r="413" spans="2:16" x14ac:dyDescent="0.3">
      <c r="B413" s="25">
        <v>251.53</v>
      </c>
      <c r="C413" s="50">
        <v>40.799999999999997</v>
      </c>
      <c r="D413" s="26">
        <v>2800.4</v>
      </c>
      <c r="E413" s="27" t="s">
        <v>68</v>
      </c>
      <c r="O413" s="50">
        <v>40.799999999999997</v>
      </c>
      <c r="P413" s="25">
        <v>251.53</v>
      </c>
    </row>
    <row r="414" spans="2:16" x14ac:dyDescent="0.3">
      <c r="B414" s="25">
        <v>251.68</v>
      </c>
      <c r="C414" s="50">
        <v>40.9</v>
      </c>
      <c r="D414" s="26">
        <v>2800.4</v>
      </c>
      <c r="E414" s="27" t="s">
        <v>68</v>
      </c>
      <c r="O414" s="50">
        <v>40.9</v>
      </c>
      <c r="P414" s="25">
        <v>251.68</v>
      </c>
    </row>
    <row r="415" spans="2:16" x14ac:dyDescent="0.3">
      <c r="B415" s="25">
        <v>251.82</v>
      </c>
      <c r="C415" s="50">
        <v>41</v>
      </c>
      <c r="D415" s="26">
        <v>2800.3</v>
      </c>
      <c r="E415" s="27" t="s">
        <v>68</v>
      </c>
      <c r="O415" s="50">
        <v>41</v>
      </c>
      <c r="P415" s="25">
        <v>251.82</v>
      </c>
    </row>
    <row r="416" spans="2:16" x14ac:dyDescent="0.3">
      <c r="B416" s="25">
        <v>251.97</v>
      </c>
      <c r="C416" s="50">
        <v>41.1</v>
      </c>
      <c r="D416" s="26">
        <v>2800.3</v>
      </c>
      <c r="E416" s="27" t="s">
        <v>68</v>
      </c>
      <c r="O416" s="50">
        <v>41.1</v>
      </c>
      <c r="P416" s="25">
        <v>251.97</v>
      </c>
    </row>
    <row r="417" spans="2:16" x14ac:dyDescent="0.3">
      <c r="B417" s="25">
        <v>252.11</v>
      </c>
      <c r="C417" s="50">
        <v>41.2</v>
      </c>
      <c r="D417" s="26">
        <v>2800.2</v>
      </c>
      <c r="E417" s="27" t="s">
        <v>68</v>
      </c>
      <c r="O417" s="50">
        <v>41.2</v>
      </c>
      <c r="P417" s="25">
        <v>252.11</v>
      </c>
    </row>
    <row r="418" spans="2:16" x14ac:dyDescent="0.3">
      <c r="B418" s="25">
        <v>252.26</v>
      </c>
      <c r="C418" s="50">
        <v>41.3</v>
      </c>
      <c r="D418" s="26">
        <v>2800.2</v>
      </c>
      <c r="E418" s="27" t="s">
        <v>68</v>
      </c>
      <c r="O418" s="50">
        <v>41.3</v>
      </c>
      <c r="P418" s="25">
        <v>252.26</v>
      </c>
    </row>
    <row r="419" spans="2:16" x14ac:dyDescent="0.3">
      <c r="B419" s="25">
        <v>252.4</v>
      </c>
      <c r="C419" s="50">
        <v>41.4</v>
      </c>
      <c r="D419" s="26">
        <v>2800.1</v>
      </c>
      <c r="E419" s="27" t="s">
        <v>68</v>
      </c>
      <c r="O419" s="50">
        <v>41.4</v>
      </c>
      <c r="P419" s="25">
        <v>252.4</v>
      </c>
    </row>
    <row r="420" spans="2:16" x14ac:dyDescent="0.3">
      <c r="B420" s="25">
        <v>252.55</v>
      </c>
      <c r="C420" s="50">
        <v>41.5</v>
      </c>
      <c r="D420" s="26">
        <v>2800.1</v>
      </c>
      <c r="E420" s="27" t="s">
        <v>68</v>
      </c>
      <c r="O420" s="50">
        <v>41.5</v>
      </c>
      <c r="P420" s="25">
        <v>252.55</v>
      </c>
    </row>
    <row r="421" spans="2:16" x14ac:dyDescent="0.3">
      <c r="B421" s="25">
        <v>252.69</v>
      </c>
      <c r="C421" s="50">
        <v>41.6</v>
      </c>
      <c r="D421" s="26">
        <v>2800</v>
      </c>
      <c r="E421" s="27" t="s">
        <v>68</v>
      </c>
      <c r="O421" s="50">
        <v>41.6</v>
      </c>
      <c r="P421" s="25">
        <v>252.69</v>
      </c>
    </row>
    <row r="422" spans="2:16" x14ac:dyDescent="0.3">
      <c r="B422" s="25">
        <v>252.83</v>
      </c>
      <c r="C422" s="50">
        <v>41.7</v>
      </c>
      <c r="D422" s="26">
        <v>2800</v>
      </c>
      <c r="E422" s="27" t="s">
        <v>68</v>
      </c>
      <c r="O422" s="50">
        <v>41.7</v>
      </c>
      <c r="P422" s="25">
        <v>252.83</v>
      </c>
    </row>
    <row r="423" spans="2:16" x14ac:dyDescent="0.3">
      <c r="B423" s="25">
        <v>252.98</v>
      </c>
      <c r="C423" s="50">
        <v>41.8</v>
      </c>
      <c r="D423" s="26">
        <v>2799.9</v>
      </c>
      <c r="E423" s="27" t="s">
        <v>68</v>
      </c>
      <c r="O423" s="50">
        <v>41.8</v>
      </c>
      <c r="P423" s="25">
        <v>252.98</v>
      </c>
    </row>
    <row r="424" spans="2:16" x14ac:dyDescent="0.3">
      <c r="B424" s="25">
        <v>253.12</v>
      </c>
      <c r="C424" s="50">
        <v>41.9</v>
      </c>
      <c r="D424" s="26">
        <v>2799.8</v>
      </c>
      <c r="E424" s="27" t="s">
        <v>68</v>
      </c>
      <c r="O424" s="50">
        <v>41.9</v>
      </c>
      <c r="P424" s="25">
        <v>253.12</v>
      </c>
    </row>
    <row r="425" spans="2:16" x14ac:dyDescent="0.3">
      <c r="B425" s="25">
        <v>253.26</v>
      </c>
      <c r="C425" s="50">
        <v>42</v>
      </c>
      <c r="D425" s="26">
        <v>2799.8</v>
      </c>
      <c r="E425" s="27" t="s">
        <v>68</v>
      </c>
      <c r="O425" s="50">
        <v>42</v>
      </c>
      <c r="P425" s="25">
        <v>253.26</v>
      </c>
    </row>
    <row r="426" spans="2:16" x14ac:dyDescent="0.3">
      <c r="B426" s="25">
        <v>253.41</v>
      </c>
      <c r="C426" s="50">
        <v>42.1</v>
      </c>
      <c r="D426" s="26">
        <v>2799.7</v>
      </c>
      <c r="E426" s="27" t="s">
        <v>68</v>
      </c>
      <c r="O426" s="50">
        <v>42.1</v>
      </c>
      <c r="P426" s="25">
        <v>253.41</v>
      </c>
    </row>
    <row r="427" spans="2:16" x14ac:dyDescent="0.3">
      <c r="B427" s="25">
        <v>253.55</v>
      </c>
      <c r="C427" s="50">
        <v>42.2</v>
      </c>
      <c r="D427" s="26">
        <v>2799.7</v>
      </c>
      <c r="E427" s="27" t="s">
        <v>68</v>
      </c>
      <c r="O427" s="50">
        <v>42.2</v>
      </c>
      <c r="P427" s="25">
        <v>253.55</v>
      </c>
    </row>
    <row r="428" spans="2:16" x14ac:dyDescent="0.3">
      <c r="B428" s="25">
        <v>253.69</v>
      </c>
      <c r="C428" s="50">
        <v>42.3</v>
      </c>
      <c r="D428" s="26">
        <v>2799.6</v>
      </c>
      <c r="E428" s="27" t="s">
        <v>68</v>
      </c>
      <c r="O428" s="50">
        <v>42.3</v>
      </c>
      <c r="P428" s="25">
        <v>253.69</v>
      </c>
    </row>
    <row r="429" spans="2:16" x14ac:dyDescent="0.3">
      <c r="B429" s="25">
        <v>253.83</v>
      </c>
      <c r="C429" s="50">
        <v>42.4</v>
      </c>
      <c r="D429" s="26">
        <v>2799.6</v>
      </c>
      <c r="E429" s="27" t="s">
        <v>68</v>
      </c>
      <c r="O429" s="50">
        <v>42.4</v>
      </c>
      <c r="P429" s="25">
        <v>253.83</v>
      </c>
    </row>
    <row r="430" spans="2:16" x14ac:dyDescent="0.3">
      <c r="B430" s="25">
        <v>253.98</v>
      </c>
      <c r="C430" s="50">
        <v>42.5</v>
      </c>
      <c r="D430" s="26">
        <v>2799.5</v>
      </c>
      <c r="E430" s="27" t="s">
        <v>68</v>
      </c>
      <c r="O430" s="50">
        <v>42.5</v>
      </c>
      <c r="P430" s="25">
        <v>253.98</v>
      </c>
    </row>
    <row r="431" spans="2:16" x14ac:dyDescent="0.3">
      <c r="B431" s="25">
        <v>254.12</v>
      </c>
      <c r="C431" s="50">
        <v>42.6</v>
      </c>
      <c r="D431" s="26">
        <v>2799.4</v>
      </c>
      <c r="E431" s="27" t="s">
        <v>68</v>
      </c>
      <c r="O431" s="50">
        <v>42.6</v>
      </c>
      <c r="P431" s="25">
        <v>254.12</v>
      </c>
    </row>
    <row r="432" spans="2:16" x14ac:dyDescent="0.3">
      <c r="B432" s="25">
        <v>254.26</v>
      </c>
      <c r="C432" s="50">
        <v>42.7</v>
      </c>
      <c r="D432" s="26">
        <v>2799.4</v>
      </c>
      <c r="E432" s="27" t="s">
        <v>68</v>
      </c>
      <c r="O432" s="50">
        <v>42.7</v>
      </c>
      <c r="P432" s="25">
        <v>254.26</v>
      </c>
    </row>
    <row r="433" spans="2:16" x14ac:dyDescent="0.3">
      <c r="B433" s="25">
        <v>254.4</v>
      </c>
      <c r="C433" s="50">
        <v>42.8</v>
      </c>
      <c r="D433" s="26">
        <v>2799.3</v>
      </c>
      <c r="E433" s="27" t="s">
        <v>68</v>
      </c>
      <c r="O433" s="50">
        <v>42.8</v>
      </c>
      <c r="P433" s="25">
        <v>254.4</v>
      </c>
    </row>
    <row r="434" spans="2:16" x14ac:dyDescent="0.3">
      <c r="B434" s="25">
        <v>254.54</v>
      </c>
      <c r="C434" s="50">
        <v>42.9</v>
      </c>
      <c r="D434" s="26">
        <v>2799.3</v>
      </c>
      <c r="E434" s="27" t="s">
        <v>68</v>
      </c>
      <c r="O434" s="50">
        <v>42.9</v>
      </c>
      <c r="P434" s="25">
        <v>254.54</v>
      </c>
    </row>
    <row r="435" spans="2:16" x14ac:dyDescent="0.3">
      <c r="B435" s="25">
        <v>254.68</v>
      </c>
      <c r="C435" s="50">
        <v>43</v>
      </c>
      <c r="D435" s="26">
        <v>2799.2</v>
      </c>
      <c r="E435" s="27" t="s">
        <v>68</v>
      </c>
      <c r="O435" s="50">
        <v>43</v>
      </c>
      <c r="P435" s="25">
        <v>254.68</v>
      </c>
    </row>
    <row r="436" spans="2:16" x14ac:dyDescent="0.3">
      <c r="B436" s="25">
        <v>254.82</v>
      </c>
      <c r="C436" s="50">
        <v>43.1</v>
      </c>
      <c r="D436" s="26">
        <v>2799.1</v>
      </c>
      <c r="E436" s="27" t="s">
        <v>68</v>
      </c>
      <c r="O436" s="50">
        <v>43.1</v>
      </c>
      <c r="P436" s="25">
        <v>254.82</v>
      </c>
    </row>
    <row r="437" spans="2:16" x14ac:dyDescent="0.3">
      <c r="B437" s="25">
        <v>254.96</v>
      </c>
      <c r="C437" s="50">
        <v>43.2</v>
      </c>
      <c r="D437" s="26">
        <v>2799.1</v>
      </c>
      <c r="E437" s="27" t="s">
        <v>68</v>
      </c>
      <c r="O437" s="50">
        <v>43.2</v>
      </c>
      <c r="P437" s="25">
        <v>254.96</v>
      </c>
    </row>
    <row r="438" spans="2:16" x14ac:dyDescent="0.3">
      <c r="B438" s="25">
        <v>255.1</v>
      </c>
      <c r="C438" s="50">
        <v>43.3</v>
      </c>
      <c r="D438" s="26">
        <v>2799</v>
      </c>
      <c r="E438" s="27" t="s">
        <v>68</v>
      </c>
      <c r="O438" s="50">
        <v>43.3</v>
      </c>
      <c r="P438" s="25">
        <v>255.1</v>
      </c>
    </row>
    <row r="439" spans="2:16" x14ac:dyDescent="0.3">
      <c r="B439" s="25">
        <v>255.24</v>
      </c>
      <c r="C439" s="50">
        <v>43.4</v>
      </c>
      <c r="D439" s="26">
        <v>2799</v>
      </c>
      <c r="E439" s="27" t="s">
        <v>68</v>
      </c>
      <c r="O439" s="50">
        <v>43.4</v>
      </c>
      <c r="P439" s="25">
        <v>255.24</v>
      </c>
    </row>
    <row r="440" spans="2:16" x14ac:dyDescent="0.3">
      <c r="B440" s="25">
        <v>255.38</v>
      </c>
      <c r="C440" s="50">
        <v>43.5</v>
      </c>
      <c r="D440" s="26">
        <v>2798.9</v>
      </c>
      <c r="E440" s="27" t="s">
        <v>68</v>
      </c>
      <c r="O440" s="50">
        <v>43.5</v>
      </c>
      <c r="P440" s="25">
        <v>255.38</v>
      </c>
    </row>
    <row r="441" spans="2:16" x14ac:dyDescent="0.3">
      <c r="B441" s="25">
        <v>255.52</v>
      </c>
      <c r="C441" s="50">
        <v>43.6</v>
      </c>
      <c r="D441" s="26">
        <v>2798.8</v>
      </c>
      <c r="E441" s="27" t="s">
        <v>68</v>
      </c>
      <c r="O441" s="50">
        <v>43.6</v>
      </c>
      <c r="P441" s="25">
        <v>255.52</v>
      </c>
    </row>
    <row r="442" spans="2:16" x14ac:dyDescent="0.3">
      <c r="B442" s="25">
        <v>255.66</v>
      </c>
      <c r="C442" s="50">
        <v>43.7</v>
      </c>
      <c r="D442" s="26">
        <v>2798.8</v>
      </c>
      <c r="E442" s="27" t="s">
        <v>68</v>
      </c>
      <c r="O442" s="50">
        <v>43.7</v>
      </c>
      <c r="P442" s="25">
        <v>255.66</v>
      </c>
    </row>
    <row r="443" spans="2:16" x14ac:dyDescent="0.3">
      <c r="B443" s="25">
        <v>255.79</v>
      </c>
      <c r="C443" s="50">
        <v>43.8</v>
      </c>
      <c r="D443" s="26">
        <v>2798.7</v>
      </c>
      <c r="E443" s="27" t="s">
        <v>68</v>
      </c>
      <c r="O443" s="50">
        <v>43.8</v>
      </c>
      <c r="P443" s="25">
        <v>255.79</v>
      </c>
    </row>
    <row r="444" spans="2:16" x14ac:dyDescent="0.3">
      <c r="B444" s="25">
        <v>255.93</v>
      </c>
      <c r="C444" s="50">
        <v>43.9</v>
      </c>
      <c r="D444" s="26">
        <v>2798.7</v>
      </c>
      <c r="E444" s="27" t="s">
        <v>68</v>
      </c>
      <c r="O444" s="50">
        <v>43.9</v>
      </c>
      <c r="P444" s="25">
        <v>255.93</v>
      </c>
    </row>
    <row r="445" spans="2:16" x14ac:dyDescent="0.3">
      <c r="B445" s="25">
        <v>256.07</v>
      </c>
      <c r="C445" s="50">
        <v>44</v>
      </c>
      <c r="D445" s="26">
        <v>2798.6</v>
      </c>
      <c r="E445" s="27" t="s">
        <v>68</v>
      </c>
      <c r="O445" s="50">
        <v>44</v>
      </c>
      <c r="P445" s="25">
        <v>256.07</v>
      </c>
    </row>
    <row r="446" spans="2:16" x14ac:dyDescent="0.3">
      <c r="B446" s="25">
        <v>256.20999999999998</v>
      </c>
      <c r="C446" s="50">
        <v>44.1</v>
      </c>
      <c r="D446" s="26">
        <v>2798.5</v>
      </c>
      <c r="E446" s="27" t="s">
        <v>68</v>
      </c>
      <c r="O446" s="50">
        <v>44.1</v>
      </c>
      <c r="P446" s="25">
        <v>256.20999999999998</v>
      </c>
    </row>
    <row r="447" spans="2:16" x14ac:dyDescent="0.3">
      <c r="B447" s="25">
        <v>256.35000000000002</v>
      </c>
      <c r="C447" s="50">
        <v>44.2</v>
      </c>
      <c r="D447" s="26">
        <v>2798.5</v>
      </c>
      <c r="E447" s="27" t="s">
        <v>68</v>
      </c>
      <c r="O447" s="50">
        <v>44.2</v>
      </c>
      <c r="P447" s="25">
        <v>256.35000000000002</v>
      </c>
    </row>
    <row r="448" spans="2:16" x14ac:dyDescent="0.3">
      <c r="B448" s="25">
        <v>256.48</v>
      </c>
      <c r="C448" s="50">
        <v>44.3</v>
      </c>
      <c r="D448" s="26">
        <v>2798.4</v>
      </c>
      <c r="E448" s="27" t="s">
        <v>68</v>
      </c>
      <c r="O448" s="50">
        <v>44.3</v>
      </c>
      <c r="P448" s="25">
        <v>256.48</v>
      </c>
    </row>
    <row r="449" spans="2:16" x14ac:dyDescent="0.3">
      <c r="B449" s="25">
        <v>256.62</v>
      </c>
      <c r="C449" s="50">
        <v>44.4</v>
      </c>
      <c r="D449" s="26">
        <v>2798.3</v>
      </c>
      <c r="E449" s="27" t="s">
        <v>68</v>
      </c>
      <c r="O449" s="50">
        <v>44.4</v>
      </c>
      <c r="P449" s="25">
        <v>256.62</v>
      </c>
    </row>
    <row r="450" spans="2:16" x14ac:dyDescent="0.3">
      <c r="B450" s="25">
        <v>256.76</v>
      </c>
      <c r="C450" s="50">
        <v>44.5</v>
      </c>
      <c r="D450" s="26">
        <v>2798.3</v>
      </c>
      <c r="E450" s="27" t="s">
        <v>68</v>
      </c>
      <c r="O450" s="50">
        <v>44.5</v>
      </c>
      <c r="P450" s="25">
        <v>256.76</v>
      </c>
    </row>
    <row r="451" spans="2:16" x14ac:dyDescent="0.3">
      <c r="B451" s="25">
        <v>256.89</v>
      </c>
      <c r="C451" s="50">
        <v>44.6</v>
      </c>
      <c r="D451" s="26">
        <v>2798.2</v>
      </c>
      <c r="E451" s="27" t="s">
        <v>68</v>
      </c>
      <c r="O451" s="50">
        <v>44.6</v>
      </c>
      <c r="P451" s="25">
        <v>256.89</v>
      </c>
    </row>
    <row r="452" spans="2:16" x14ac:dyDescent="0.3">
      <c r="B452" s="25">
        <v>257.02999999999997</v>
      </c>
      <c r="C452" s="50">
        <v>44.7</v>
      </c>
      <c r="D452" s="26">
        <v>2798.1</v>
      </c>
      <c r="E452" s="27" t="s">
        <v>68</v>
      </c>
      <c r="O452" s="50">
        <v>44.7</v>
      </c>
      <c r="P452" s="25">
        <v>257.02999999999997</v>
      </c>
    </row>
    <row r="453" spans="2:16" x14ac:dyDescent="0.3">
      <c r="B453" s="25">
        <v>257.17</v>
      </c>
      <c r="C453" s="50">
        <v>44.8</v>
      </c>
      <c r="D453" s="26">
        <v>2798.1</v>
      </c>
      <c r="E453" s="27" t="s">
        <v>68</v>
      </c>
      <c r="O453" s="50">
        <v>44.8</v>
      </c>
      <c r="P453" s="25">
        <v>257.17</v>
      </c>
    </row>
    <row r="454" spans="2:16" x14ac:dyDescent="0.3">
      <c r="B454" s="25">
        <v>257.3</v>
      </c>
      <c r="C454" s="50">
        <v>44.9</v>
      </c>
      <c r="D454" s="26">
        <v>2798</v>
      </c>
      <c r="E454" s="27" t="s">
        <v>68</v>
      </c>
      <c r="O454" s="50">
        <v>44.9</v>
      </c>
      <c r="P454" s="25">
        <v>257.3</v>
      </c>
    </row>
    <row r="455" spans="2:16" x14ac:dyDescent="0.3">
      <c r="B455" s="25">
        <v>257.44</v>
      </c>
      <c r="C455" s="50">
        <v>45</v>
      </c>
      <c r="D455" s="26">
        <v>2797.9</v>
      </c>
      <c r="E455" s="27" t="s">
        <v>68</v>
      </c>
      <c r="O455" s="50">
        <v>45</v>
      </c>
      <c r="P455" s="25">
        <v>257.44</v>
      </c>
    </row>
    <row r="456" spans="2:16" x14ac:dyDescent="0.3">
      <c r="B456" s="25">
        <v>257.57</v>
      </c>
      <c r="C456" s="50">
        <v>45.1</v>
      </c>
      <c r="D456" s="26">
        <v>2797.9</v>
      </c>
      <c r="E456" s="27" t="s">
        <v>68</v>
      </c>
      <c r="O456" s="50">
        <v>45.1</v>
      </c>
      <c r="P456" s="25">
        <v>257.57</v>
      </c>
    </row>
    <row r="457" spans="2:16" x14ac:dyDescent="0.3">
      <c r="B457" s="25">
        <v>257.70999999999998</v>
      </c>
      <c r="C457" s="50">
        <v>45.2</v>
      </c>
      <c r="D457" s="26">
        <v>2797.8</v>
      </c>
      <c r="E457" s="27" t="s">
        <v>68</v>
      </c>
      <c r="O457" s="50">
        <v>45.2</v>
      </c>
      <c r="P457" s="25">
        <v>257.70999999999998</v>
      </c>
    </row>
    <row r="458" spans="2:16" x14ac:dyDescent="0.3">
      <c r="B458" s="25">
        <v>257.83999999999997</v>
      </c>
      <c r="C458" s="50">
        <v>45.3</v>
      </c>
      <c r="D458" s="26">
        <v>2797.7</v>
      </c>
      <c r="E458" s="27" t="s">
        <v>68</v>
      </c>
      <c r="O458" s="50">
        <v>45.3</v>
      </c>
      <c r="P458" s="25">
        <v>257.83999999999997</v>
      </c>
    </row>
    <row r="459" spans="2:16" x14ac:dyDescent="0.3">
      <c r="B459" s="25">
        <v>257.98</v>
      </c>
      <c r="C459" s="50">
        <v>45.4</v>
      </c>
      <c r="D459" s="26">
        <v>2797.7</v>
      </c>
      <c r="E459" s="27" t="s">
        <v>68</v>
      </c>
      <c r="O459" s="50">
        <v>45.4</v>
      </c>
      <c r="P459" s="25">
        <v>257.98</v>
      </c>
    </row>
    <row r="460" spans="2:16" x14ac:dyDescent="0.3">
      <c r="B460" s="25">
        <v>258.11</v>
      </c>
      <c r="C460" s="50">
        <v>45.5</v>
      </c>
      <c r="D460" s="26">
        <v>2797.6</v>
      </c>
      <c r="E460" s="27" t="s">
        <v>68</v>
      </c>
      <c r="O460" s="50">
        <v>45.5</v>
      </c>
      <c r="P460" s="25">
        <v>258.11</v>
      </c>
    </row>
    <row r="461" spans="2:16" x14ac:dyDescent="0.3">
      <c r="B461" s="25">
        <v>258.25</v>
      </c>
      <c r="C461" s="50">
        <v>45.6</v>
      </c>
      <c r="D461" s="26">
        <v>2797.5</v>
      </c>
      <c r="E461" s="27" t="s">
        <v>68</v>
      </c>
      <c r="O461" s="50">
        <v>45.6</v>
      </c>
      <c r="P461" s="25">
        <v>258.25</v>
      </c>
    </row>
    <row r="462" spans="2:16" x14ac:dyDescent="0.3">
      <c r="B462" s="25">
        <v>258.38</v>
      </c>
      <c r="C462" s="50">
        <v>45.7</v>
      </c>
      <c r="D462" s="26">
        <v>2797.5</v>
      </c>
      <c r="E462" s="27" t="s">
        <v>68</v>
      </c>
      <c r="O462" s="50">
        <v>45.7</v>
      </c>
      <c r="P462" s="25">
        <v>258.38</v>
      </c>
    </row>
    <row r="463" spans="2:16" x14ac:dyDescent="0.3">
      <c r="B463" s="25">
        <v>258.51</v>
      </c>
      <c r="C463" s="50">
        <v>45.8</v>
      </c>
      <c r="D463" s="26">
        <v>2797.4</v>
      </c>
      <c r="E463" s="27" t="s">
        <v>68</v>
      </c>
      <c r="O463" s="50">
        <v>45.8</v>
      </c>
      <c r="P463" s="25">
        <v>258.51</v>
      </c>
    </row>
    <row r="464" spans="2:16" x14ac:dyDescent="0.3">
      <c r="B464" s="25">
        <v>258.64999999999998</v>
      </c>
      <c r="C464" s="50">
        <v>45.9</v>
      </c>
      <c r="D464" s="26">
        <v>2797.3</v>
      </c>
      <c r="E464" s="27" t="s">
        <v>68</v>
      </c>
      <c r="O464" s="50">
        <v>45.9</v>
      </c>
      <c r="P464" s="25">
        <v>258.64999999999998</v>
      </c>
    </row>
    <row r="465" spans="2:16" x14ac:dyDescent="0.3">
      <c r="B465" s="25">
        <v>258.77999999999997</v>
      </c>
      <c r="C465" s="50">
        <v>46</v>
      </c>
      <c r="D465" s="26">
        <v>2797.3</v>
      </c>
      <c r="E465" s="27" t="s">
        <v>68</v>
      </c>
      <c r="O465" s="50">
        <v>46</v>
      </c>
      <c r="P465" s="25">
        <v>258.77999999999997</v>
      </c>
    </row>
    <row r="466" spans="2:16" x14ac:dyDescent="0.3">
      <c r="B466" s="25">
        <v>258.91000000000003</v>
      </c>
      <c r="C466" s="50">
        <v>46.1</v>
      </c>
      <c r="D466" s="26">
        <v>2797.2</v>
      </c>
      <c r="E466" s="27" t="s">
        <v>68</v>
      </c>
      <c r="O466" s="50">
        <v>46.1</v>
      </c>
      <c r="P466" s="25">
        <v>258.91000000000003</v>
      </c>
    </row>
    <row r="467" spans="2:16" x14ac:dyDescent="0.3">
      <c r="B467" s="25">
        <v>259.05</v>
      </c>
      <c r="C467" s="50">
        <v>46.2</v>
      </c>
      <c r="D467" s="26">
        <v>2797.1</v>
      </c>
      <c r="E467" s="27" t="s">
        <v>68</v>
      </c>
      <c r="O467" s="50">
        <v>46.2</v>
      </c>
      <c r="P467" s="25">
        <v>259.05</v>
      </c>
    </row>
    <row r="468" spans="2:16" x14ac:dyDescent="0.3">
      <c r="B468" s="25">
        <v>259.18</v>
      </c>
      <c r="C468" s="50">
        <v>46.3</v>
      </c>
      <c r="D468" s="26">
        <v>2797.1</v>
      </c>
      <c r="E468" s="27" t="s">
        <v>68</v>
      </c>
      <c r="O468" s="50">
        <v>46.3</v>
      </c>
      <c r="P468" s="25">
        <v>259.18</v>
      </c>
    </row>
    <row r="469" spans="2:16" x14ac:dyDescent="0.3">
      <c r="B469" s="25">
        <v>259.31</v>
      </c>
      <c r="C469" s="50">
        <v>46.4</v>
      </c>
      <c r="D469" s="26">
        <v>2797</v>
      </c>
      <c r="E469" s="27" t="s">
        <v>68</v>
      </c>
      <c r="O469" s="50">
        <v>46.4</v>
      </c>
      <c r="P469" s="25">
        <v>259.31</v>
      </c>
    </row>
    <row r="470" spans="2:16" x14ac:dyDescent="0.3">
      <c r="B470" s="25">
        <v>259.44</v>
      </c>
      <c r="C470" s="50">
        <v>46.5</v>
      </c>
      <c r="D470" s="26">
        <v>2796.9</v>
      </c>
      <c r="E470" s="27" t="s">
        <v>68</v>
      </c>
      <c r="O470" s="50">
        <v>46.5</v>
      </c>
      <c r="P470" s="25">
        <v>259.44</v>
      </c>
    </row>
    <row r="471" spans="2:16" x14ac:dyDescent="0.3">
      <c r="B471" s="25">
        <v>259.58</v>
      </c>
      <c r="C471" s="50">
        <v>46.6</v>
      </c>
      <c r="D471" s="26">
        <v>2796.8</v>
      </c>
      <c r="E471" s="27" t="s">
        <v>68</v>
      </c>
      <c r="O471" s="50">
        <v>46.6</v>
      </c>
      <c r="P471" s="25">
        <v>259.58</v>
      </c>
    </row>
    <row r="472" spans="2:16" x14ac:dyDescent="0.3">
      <c r="B472" s="25">
        <v>259.70999999999998</v>
      </c>
      <c r="C472" s="50">
        <v>46.7</v>
      </c>
      <c r="D472" s="26">
        <v>2796.8</v>
      </c>
      <c r="E472" s="27" t="s">
        <v>68</v>
      </c>
      <c r="O472" s="50">
        <v>46.7</v>
      </c>
      <c r="P472" s="25">
        <v>259.70999999999998</v>
      </c>
    </row>
    <row r="473" spans="2:16" x14ac:dyDescent="0.3">
      <c r="B473" s="25">
        <v>259.83999999999997</v>
      </c>
      <c r="C473" s="50">
        <v>46.8</v>
      </c>
      <c r="D473" s="26">
        <v>2796.7</v>
      </c>
      <c r="E473" s="27" t="s">
        <v>68</v>
      </c>
      <c r="O473" s="50">
        <v>46.8</v>
      </c>
      <c r="P473" s="25">
        <v>259.83999999999997</v>
      </c>
    </row>
    <row r="474" spans="2:16" x14ac:dyDescent="0.3">
      <c r="B474" s="25">
        <v>259.97000000000003</v>
      </c>
      <c r="C474" s="50">
        <v>46.9</v>
      </c>
      <c r="D474" s="26">
        <v>2796.6</v>
      </c>
      <c r="E474" s="27" t="s">
        <v>68</v>
      </c>
      <c r="O474" s="50">
        <v>46.9</v>
      </c>
      <c r="P474" s="25">
        <v>259.97000000000003</v>
      </c>
    </row>
    <row r="475" spans="2:16" x14ac:dyDescent="0.3">
      <c r="B475" s="25">
        <v>260.10000000000002</v>
      </c>
      <c r="C475" s="50">
        <v>47</v>
      </c>
      <c r="D475" s="26">
        <v>2796.5</v>
      </c>
      <c r="E475" s="27" t="s">
        <v>68</v>
      </c>
      <c r="O475" s="50">
        <v>47</v>
      </c>
      <c r="P475" s="25">
        <v>260.10000000000002</v>
      </c>
    </row>
    <row r="476" spans="2:16" x14ac:dyDescent="0.3">
      <c r="B476" s="25">
        <v>260.23</v>
      </c>
      <c r="C476" s="50">
        <v>47.1</v>
      </c>
      <c r="D476" s="26">
        <v>2796.5</v>
      </c>
      <c r="E476" s="27" t="s">
        <v>68</v>
      </c>
      <c r="O476" s="50">
        <v>47.1</v>
      </c>
      <c r="P476" s="25">
        <v>260.23</v>
      </c>
    </row>
    <row r="477" spans="2:16" x14ac:dyDescent="0.3">
      <c r="B477" s="25">
        <v>260.36</v>
      </c>
      <c r="C477" s="50">
        <v>47.2</v>
      </c>
      <c r="D477" s="26">
        <v>2796.4</v>
      </c>
      <c r="E477" s="27" t="s">
        <v>68</v>
      </c>
      <c r="O477" s="50">
        <v>47.2</v>
      </c>
      <c r="P477" s="25">
        <v>260.36</v>
      </c>
    </row>
    <row r="478" spans="2:16" x14ac:dyDescent="0.3">
      <c r="B478" s="25">
        <v>260.49</v>
      </c>
      <c r="C478" s="50">
        <v>47.3</v>
      </c>
      <c r="D478" s="26">
        <v>2796.3</v>
      </c>
      <c r="E478" s="27" t="s">
        <v>68</v>
      </c>
      <c r="O478" s="50">
        <v>47.3</v>
      </c>
      <c r="P478" s="25">
        <v>260.49</v>
      </c>
    </row>
    <row r="479" spans="2:16" x14ac:dyDescent="0.3">
      <c r="B479" s="25">
        <v>260.62</v>
      </c>
      <c r="C479" s="50">
        <v>47.4</v>
      </c>
      <c r="D479" s="26">
        <v>2796.3</v>
      </c>
      <c r="E479" s="27" t="s">
        <v>68</v>
      </c>
      <c r="O479" s="50">
        <v>47.4</v>
      </c>
      <c r="P479" s="25">
        <v>260.62</v>
      </c>
    </row>
    <row r="480" spans="2:16" x14ac:dyDescent="0.3">
      <c r="B480" s="25">
        <v>260.75</v>
      </c>
      <c r="C480" s="50">
        <v>47.5</v>
      </c>
      <c r="D480" s="26">
        <v>2796.2</v>
      </c>
      <c r="E480" s="27" t="s">
        <v>68</v>
      </c>
      <c r="O480" s="50">
        <v>47.5</v>
      </c>
      <c r="P480" s="25">
        <v>260.75</v>
      </c>
    </row>
    <row r="481" spans="2:16" x14ac:dyDescent="0.3">
      <c r="B481" s="25">
        <v>260.88</v>
      </c>
      <c r="C481" s="50">
        <v>47.6</v>
      </c>
      <c r="D481" s="26">
        <v>2796.1</v>
      </c>
      <c r="E481" s="27" t="s">
        <v>68</v>
      </c>
      <c r="O481" s="50">
        <v>47.6</v>
      </c>
      <c r="P481" s="25">
        <v>260.88</v>
      </c>
    </row>
    <row r="482" spans="2:16" x14ac:dyDescent="0.3">
      <c r="B482" s="25">
        <v>261.01</v>
      </c>
      <c r="C482" s="50">
        <v>47.7</v>
      </c>
      <c r="D482" s="26">
        <v>2796</v>
      </c>
      <c r="E482" s="27" t="s">
        <v>68</v>
      </c>
      <c r="O482" s="50">
        <v>47.7</v>
      </c>
      <c r="P482" s="25">
        <v>261.01</v>
      </c>
    </row>
    <row r="483" spans="2:16" x14ac:dyDescent="0.3">
      <c r="B483" s="25">
        <v>261.14</v>
      </c>
      <c r="C483" s="50">
        <v>47.8</v>
      </c>
      <c r="D483" s="26">
        <v>2795.9</v>
      </c>
      <c r="E483" s="27" t="s">
        <v>68</v>
      </c>
      <c r="O483" s="50">
        <v>47.8</v>
      </c>
      <c r="P483" s="25">
        <v>261.14</v>
      </c>
    </row>
    <row r="484" spans="2:16" x14ac:dyDescent="0.3">
      <c r="B484" s="25">
        <v>261.27</v>
      </c>
      <c r="C484" s="50">
        <v>47.9</v>
      </c>
      <c r="D484" s="26">
        <v>2795.9</v>
      </c>
      <c r="E484" s="27" t="s">
        <v>68</v>
      </c>
      <c r="O484" s="50">
        <v>47.9</v>
      </c>
      <c r="P484" s="25">
        <v>261.27</v>
      </c>
    </row>
    <row r="485" spans="2:16" x14ac:dyDescent="0.3">
      <c r="B485" s="25">
        <v>261.39999999999998</v>
      </c>
      <c r="C485" s="50">
        <v>48</v>
      </c>
      <c r="D485" s="26">
        <v>2795.8</v>
      </c>
      <c r="E485" s="27" t="s">
        <v>68</v>
      </c>
      <c r="O485" s="50">
        <v>48</v>
      </c>
      <c r="P485" s="25">
        <v>261.39999999999998</v>
      </c>
    </row>
    <row r="486" spans="2:16" x14ac:dyDescent="0.3">
      <c r="B486" s="25">
        <v>261.52999999999997</v>
      </c>
      <c r="C486" s="50">
        <v>48.1</v>
      </c>
      <c r="D486" s="26">
        <v>2795.7</v>
      </c>
      <c r="E486" s="27" t="s">
        <v>68</v>
      </c>
      <c r="O486" s="50">
        <v>48.1</v>
      </c>
      <c r="P486" s="25">
        <v>261.52999999999997</v>
      </c>
    </row>
    <row r="487" spans="2:16" x14ac:dyDescent="0.3">
      <c r="B487" s="25">
        <v>261.66000000000003</v>
      </c>
      <c r="C487" s="50">
        <v>48.2</v>
      </c>
      <c r="D487" s="26">
        <v>2795.6</v>
      </c>
      <c r="E487" s="27" t="s">
        <v>68</v>
      </c>
      <c r="O487" s="50">
        <v>48.2</v>
      </c>
      <c r="P487" s="25">
        <v>261.66000000000003</v>
      </c>
    </row>
    <row r="488" spans="2:16" x14ac:dyDescent="0.3">
      <c r="B488" s="25">
        <v>261.79000000000002</v>
      </c>
      <c r="C488" s="50">
        <v>48.3</v>
      </c>
      <c r="D488" s="26">
        <v>2795.6</v>
      </c>
      <c r="E488" s="27" t="s">
        <v>68</v>
      </c>
      <c r="O488" s="50">
        <v>48.3</v>
      </c>
      <c r="P488" s="25">
        <v>261.79000000000002</v>
      </c>
    </row>
    <row r="489" spans="2:16" x14ac:dyDescent="0.3">
      <c r="B489" s="25">
        <v>261.92</v>
      </c>
      <c r="C489" s="50">
        <v>48.4</v>
      </c>
      <c r="D489" s="26">
        <v>2795.5</v>
      </c>
      <c r="E489" s="27" t="s">
        <v>68</v>
      </c>
      <c r="O489" s="50">
        <v>48.4</v>
      </c>
      <c r="P489" s="25">
        <v>261.92</v>
      </c>
    </row>
    <row r="490" spans="2:16" x14ac:dyDescent="0.3">
      <c r="B490" s="25">
        <v>262.04000000000002</v>
      </c>
      <c r="C490" s="50">
        <v>48.5</v>
      </c>
      <c r="D490" s="26">
        <v>2795.4</v>
      </c>
      <c r="E490" s="27" t="s">
        <v>68</v>
      </c>
      <c r="O490" s="50">
        <v>48.5</v>
      </c>
      <c r="P490" s="25">
        <v>262.04000000000002</v>
      </c>
    </row>
    <row r="491" spans="2:16" x14ac:dyDescent="0.3">
      <c r="B491" s="25">
        <v>262.17</v>
      </c>
      <c r="C491" s="50">
        <v>48.6</v>
      </c>
      <c r="D491" s="26">
        <v>2795.3</v>
      </c>
      <c r="E491" s="27" t="s">
        <v>68</v>
      </c>
      <c r="O491" s="50">
        <v>48.6</v>
      </c>
      <c r="P491" s="25">
        <v>262.17</v>
      </c>
    </row>
    <row r="492" spans="2:16" x14ac:dyDescent="0.3">
      <c r="B492" s="25">
        <v>262.3</v>
      </c>
      <c r="C492" s="50">
        <v>48.7</v>
      </c>
      <c r="D492" s="26">
        <v>2795.3</v>
      </c>
      <c r="E492" s="27" t="s">
        <v>68</v>
      </c>
      <c r="O492" s="50">
        <v>48.7</v>
      </c>
      <c r="P492" s="25">
        <v>262.3</v>
      </c>
    </row>
    <row r="493" spans="2:16" x14ac:dyDescent="0.3">
      <c r="B493" s="25">
        <v>262.43</v>
      </c>
      <c r="C493" s="50">
        <v>48.8</v>
      </c>
      <c r="D493" s="26">
        <v>2795.2</v>
      </c>
      <c r="E493" s="27" t="s">
        <v>68</v>
      </c>
      <c r="O493" s="50">
        <v>48.8</v>
      </c>
      <c r="P493" s="25">
        <v>262.43</v>
      </c>
    </row>
    <row r="494" spans="2:16" x14ac:dyDescent="0.3">
      <c r="B494" s="25">
        <v>262.55</v>
      </c>
      <c r="C494" s="50">
        <v>48.9</v>
      </c>
      <c r="D494" s="26">
        <v>2795.1</v>
      </c>
      <c r="E494" s="27" t="s">
        <v>68</v>
      </c>
      <c r="O494" s="50">
        <v>48.9</v>
      </c>
      <c r="P494" s="25">
        <v>262.55</v>
      </c>
    </row>
    <row r="495" spans="2:16" x14ac:dyDescent="0.3">
      <c r="B495" s="25">
        <v>262.68</v>
      </c>
      <c r="C495" s="50">
        <v>49</v>
      </c>
      <c r="D495" s="26">
        <v>2795</v>
      </c>
      <c r="E495" s="27" t="s">
        <v>68</v>
      </c>
      <c r="O495" s="50">
        <v>49</v>
      </c>
      <c r="P495" s="25">
        <v>262.68</v>
      </c>
    </row>
    <row r="496" spans="2:16" x14ac:dyDescent="0.3">
      <c r="B496" s="25">
        <v>262.81</v>
      </c>
      <c r="C496" s="50">
        <v>49.1</v>
      </c>
      <c r="D496" s="26">
        <v>2794.9</v>
      </c>
      <c r="E496" s="27" t="s">
        <v>68</v>
      </c>
      <c r="O496" s="50">
        <v>49.1</v>
      </c>
      <c r="P496" s="25">
        <v>262.81</v>
      </c>
    </row>
    <row r="497" spans="2:16" x14ac:dyDescent="0.3">
      <c r="B497" s="25">
        <v>262.93</v>
      </c>
      <c r="C497" s="50">
        <v>49.2</v>
      </c>
      <c r="D497" s="26">
        <v>2794.9</v>
      </c>
      <c r="E497" s="27" t="s">
        <v>68</v>
      </c>
      <c r="O497" s="50">
        <v>49.2</v>
      </c>
      <c r="P497" s="25">
        <v>262.93</v>
      </c>
    </row>
    <row r="498" spans="2:16" x14ac:dyDescent="0.3">
      <c r="B498" s="25">
        <v>263.06</v>
      </c>
      <c r="C498" s="50">
        <v>49.3</v>
      </c>
      <c r="D498" s="26">
        <v>2794.8</v>
      </c>
      <c r="E498" s="27" t="s">
        <v>68</v>
      </c>
      <c r="O498" s="50">
        <v>49.3</v>
      </c>
      <c r="P498" s="25">
        <v>263.06</v>
      </c>
    </row>
    <row r="499" spans="2:16" x14ac:dyDescent="0.3">
      <c r="B499" s="25">
        <v>263.19</v>
      </c>
      <c r="C499" s="50">
        <v>49.4</v>
      </c>
      <c r="D499" s="26">
        <v>2794.7</v>
      </c>
      <c r="E499" s="27" t="s">
        <v>68</v>
      </c>
      <c r="O499" s="50">
        <v>49.4</v>
      </c>
      <c r="P499" s="25">
        <v>263.19</v>
      </c>
    </row>
    <row r="500" spans="2:16" x14ac:dyDescent="0.3">
      <c r="B500" s="25">
        <v>263.31</v>
      </c>
      <c r="C500" s="50">
        <v>49.5</v>
      </c>
      <c r="D500" s="26">
        <v>2794.6</v>
      </c>
      <c r="E500" s="27" t="s">
        <v>68</v>
      </c>
      <c r="O500" s="50">
        <v>49.5</v>
      </c>
      <c r="P500" s="25">
        <v>263.31</v>
      </c>
    </row>
    <row r="501" spans="2:16" x14ac:dyDescent="0.3">
      <c r="B501" s="25">
        <v>263.44</v>
      </c>
      <c r="C501" s="50">
        <v>49.6</v>
      </c>
      <c r="D501" s="26">
        <v>2794.5</v>
      </c>
      <c r="E501" s="27" t="s">
        <v>68</v>
      </c>
      <c r="O501" s="50">
        <v>49.6</v>
      </c>
      <c r="P501" s="25">
        <v>263.44</v>
      </c>
    </row>
    <row r="502" spans="2:16" x14ac:dyDescent="0.3">
      <c r="B502" s="25">
        <v>263.56</v>
      </c>
      <c r="C502" s="50">
        <v>49.7</v>
      </c>
      <c r="D502" s="26">
        <v>2794.5</v>
      </c>
      <c r="E502" s="27" t="s">
        <v>68</v>
      </c>
      <c r="O502" s="50">
        <v>49.7</v>
      </c>
      <c r="P502" s="25">
        <v>263.56</v>
      </c>
    </row>
    <row r="503" spans="2:16" x14ac:dyDescent="0.3">
      <c r="B503" s="25">
        <v>263.69</v>
      </c>
      <c r="C503" s="50">
        <v>49.8</v>
      </c>
      <c r="D503" s="26">
        <v>2794.4</v>
      </c>
      <c r="E503" s="27" t="s">
        <v>68</v>
      </c>
      <c r="O503" s="50">
        <v>49.8</v>
      </c>
      <c r="P503" s="25">
        <v>263.69</v>
      </c>
    </row>
    <row r="504" spans="2:16" x14ac:dyDescent="0.3">
      <c r="B504" s="25">
        <v>263.82</v>
      </c>
      <c r="C504" s="50">
        <v>49.9</v>
      </c>
      <c r="D504" s="26">
        <v>2794.3</v>
      </c>
      <c r="E504" s="27" t="s">
        <v>68</v>
      </c>
      <c r="O504" s="50">
        <v>49.9</v>
      </c>
      <c r="P504" s="25">
        <v>263.82</v>
      </c>
    </row>
    <row r="505" spans="2:16" x14ac:dyDescent="0.3">
      <c r="B505" s="25">
        <v>263.94</v>
      </c>
      <c r="C505" s="50">
        <v>50</v>
      </c>
      <c r="D505" s="26">
        <v>2794.2</v>
      </c>
      <c r="E505" s="27" t="s">
        <v>68</v>
      </c>
      <c r="O505" s="50">
        <v>50</v>
      </c>
      <c r="P505" s="25">
        <v>263.94</v>
      </c>
    </row>
    <row r="506" spans="2:16" x14ac:dyDescent="0.3">
      <c r="B506" s="25">
        <v>264.07</v>
      </c>
      <c r="C506" s="50">
        <v>50.1</v>
      </c>
      <c r="D506" s="26">
        <v>2794.1</v>
      </c>
      <c r="E506" s="27" t="s">
        <v>68</v>
      </c>
      <c r="O506" s="50">
        <v>50.1</v>
      </c>
      <c r="P506" s="25">
        <v>264.07</v>
      </c>
    </row>
    <row r="507" spans="2:16" x14ac:dyDescent="0.3">
      <c r="B507" s="25">
        <v>264.19</v>
      </c>
      <c r="C507" s="50">
        <v>50.2</v>
      </c>
      <c r="D507" s="26">
        <v>2794</v>
      </c>
      <c r="E507" s="27" t="s">
        <v>68</v>
      </c>
      <c r="O507" s="50">
        <v>50.2</v>
      </c>
      <c r="P507" s="25">
        <v>264.19</v>
      </c>
    </row>
    <row r="508" spans="2:16" x14ac:dyDescent="0.3">
      <c r="B508" s="25">
        <v>264.31</v>
      </c>
      <c r="C508" s="50">
        <v>50.3</v>
      </c>
      <c r="D508" s="26">
        <v>2794</v>
      </c>
      <c r="E508" s="27" t="s">
        <v>68</v>
      </c>
      <c r="O508" s="50">
        <v>50.3</v>
      </c>
      <c r="P508" s="25">
        <v>264.31</v>
      </c>
    </row>
    <row r="509" spans="2:16" x14ac:dyDescent="0.3">
      <c r="B509" s="25">
        <v>264.44</v>
      </c>
      <c r="C509" s="50">
        <v>50.4</v>
      </c>
      <c r="D509" s="26">
        <v>2793.9</v>
      </c>
      <c r="E509" s="27" t="s">
        <v>68</v>
      </c>
      <c r="O509" s="50">
        <v>50.4</v>
      </c>
      <c r="P509" s="25">
        <v>264.44</v>
      </c>
    </row>
    <row r="510" spans="2:16" x14ac:dyDescent="0.3">
      <c r="B510" s="25">
        <v>264.56</v>
      </c>
      <c r="C510" s="50">
        <v>50.5</v>
      </c>
      <c r="D510" s="26">
        <v>2793.8</v>
      </c>
      <c r="E510" s="27" t="s">
        <v>68</v>
      </c>
      <c r="O510" s="50">
        <v>50.5</v>
      </c>
      <c r="P510" s="25">
        <v>264.56</v>
      </c>
    </row>
    <row r="511" spans="2:16" x14ac:dyDescent="0.3">
      <c r="B511" s="25">
        <v>264.69</v>
      </c>
      <c r="C511" s="50">
        <v>50.6</v>
      </c>
      <c r="D511" s="26">
        <v>2793.7</v>
      </c>
      <c r="E511" s="27" t="s">
        <v>68</v>
      </c>
      <c r="O511" s="50">
        <v>50.6</v>
      </c>
      <c r="P511" s="25">
        <v>264.69</v>
      </c>
    </row>
    <row r="512" spans="2:16" x14ac:dyDescent="0.3">
      <c r="B512" s="25">
        <v>264.81</v>
      </c>
      <c r="C512" s="50">
        <v>50.7</v>
      </c>
      <c r="D512" s="26">
        <v>2793.6</v>
      </c>
      <c r="E512" s="27" t="s">
        <v>68</v>
      </c>
      <c r="O512" s="50">
        <v>50.7</v>
      </c>
      <c r="P512" s="25">
        <v>264.81</v>
      </c>
    </row>
    <row r="513" spans="2:16" x14ac:dyDescent="0.3">
      <c r="B513" s="25">
        <v>264.93</v>
      </c>
      <c r="C513" s="50">
        <v>50.8</v>
      </c>
      <c r="D513" s="26">
        <v>2793.5</v>
      </c>
      <c r="E513" s="27" t="s">
        <v>68</v>
      </c>
      <c r="O513" s="50">
        <v>50.8</v>
      </c>
      <c r="P513" s="25">
        <v>264.93</v>
      </c>
    </row>
    <row r="514" spans="2:16" x14ac:dyDescent="0.3">
      <c r="B514" s="25">
        <v>265.06</v>
      </c>
      <c r="C514" s="50">
        <v>50.9</v>
      </c>
      <c r="D514" s="26">
        <v>2793.4</v>
      </c>
      <c r="E514" s="27" t="s">
        <v>68</v>
      </c>
      <c r="O514" s="50">
        <v>50.9</v>
      </c>
      <c r="P514" s="25">
        <v>265.06</v>
      </c>
    </row>
    <row r="515" spans="2:16" x14ac:dyDescent="0.3">
      <c r="B515" s="25">
        <v>265.18</v>
      </c>
      <c r="C515" s="50">
        <v>51</v>
      </c>
      <c r="D515" s="26">
        <v>2793.4</v>
      </c>
      <c r="E515" s="27" t="s">
        <v>68</v>
      </c>
      <c r="O515" s="50">
        <v>51</v>
      </c>
      <c r="P515" s="25">
        <v>265.18</v>
      </c>
    </row>
    <row r="516" spans="2:16" x14ac:dyDescent="0.3">
      <c r="B516" s="25">
        <v>265.3</v>
      </c>
      <c r="C516" s="50">
        <v>51.1</v>
      </c>
      <c r="D516" s="26">
        <v>2793.3</v>
      </c>
      <c r="E516" s="27" t="s">
        <v>68</v>
      </c>
      <c r="O516" s="50">
        <v>51.1</v>
      </c>
      <c r="P516" s="25">
        <v>265.3</v>
      </c>
    </row>
    <row r="517" spans="2:16" x14ac:dyDescent="0.3">
      <c r="B517" s="25">
        <v>265.43</v>
      </c>
      <c r="C517" s="50">
        <v>51.2</v>
      </c>
      <c r="D517" s="26">
        <v>2793.2</v>
      </c>
      <c r="E517" s="27" t="s">
        <v>68</v>
      </c>
      <c r="O517" s="50">
        <v>51.2</v>
      </c>
      <c r="P517" s="25">
        <v>265.43</v>
      </c>
    </row>
    <row r="518" spans="2:16" x14ac:dyDescent="0.3">
      <c r="B518" s="25">
        <v>265.55</v>
      </c>
      <c r="C518" s="50">
        <v>51.3</v>
      </c>
      <c r="D518" s="26">
        <v>2793.1</v>
      </c>
      <c r="E518" s="27" t="s">
        <v>68</v>
      </c>
      <c r="O518" s="50">
        <v>51.3</v>
      </c>
      <c r="P518" s="25">
        <v>265.55</v>
      </c>
    </row>
    <row r="519" spans="2:16" x14ac:dyDescent="0.3">
      <c r="B519" s="25">
        <v>265.67</v>
      </c>
      <c r="C519" s="50">
        <v>51.4</v>
      </c>
      <c r="D519" s="26">
        <v>2793</v>
      </c>
      <c r="E519" s="27" t="s">
        <v>68</v>
      </c>
      <c r="O519" s="50">
        <v>51.4</v>
      </c>
      <c r="P519" s="25">
        <v>265.67</v>
      </c>
    </row>
    <row r="520" spans="2:16" x14ac:dyDescent="0.3">
      <c r="B520" s="25">
        <v>265.79000000000002</v>
      </c>
      <c r="C520" s="50">
        <v>51.5</v>
      </c>
      <c r="D520" s="26">
        <v>2792.9</v>
      </c>
      <c r="E520" s="27" t="s">
        <v>68</v>
      </c>
      <c r="O520" s="50">
        <v>51.5</v>
      </c>
      <c r="P520" s="25">
        <v>265.79000000000002</v>
      </c>
    </row>
    <row r="521" spans="2:16" x14ac:dyDescent="0.3">
      <c r="B521" s="25">
        <v>265.92</v>
      </c>
      <c r="C521" s="50">
        <v>51.6</v>
      </c>
      <c r="D521" s="26">
        <v>2792.8</v>
      </c>
      <c r="E521" s="27" t="s">
        <v>68</v>
      </c>
      <c r="O521" s="50">
        <v>51.6</v>
      </c>
      <c r="P521" s="25">
        <v>265.92</v>
      </c>
    </row>
    <row r="522" spans="2:16" x14ac:dyDescent="0.3">
      <c r="B522" s="25">
        <v>266.04000000000002</v>
      </c>
      <c r="C522" s="50">
        <v>51.7</v>
      </c>
      <c r="D522" s="26">
        <v>2792.8</v>
      </c>
      <c r="E522" s="27" t="s">
        <v>68</v>
      </c>
      <c r="O522" s="50">
        <v>51.7</v>
      </c>
      <c r="P522" s="25">
        <v>266.04000000000002</v>
      </c>
    </row>
    <row r="523" spans="2:16" x14ac:dyDescent="0.3">
      <c r="B523" s="25">
        <v>266.16000000000003</v>
      </c>
      <c r="C523" s="50">
        <v>51.8</v>
      </c>
      <c r="D523" s="26">
        <v>2792.7</v>
      </c>
      <c r="E523" s="27" t="s">
        <v>68</v>
      </c>
      <c r="O523" s="50">
        <v>51.8</v>
      </c>
      <c r="P523" s="25">
        <v>266.16000000000003</v>
      </c>
    </row>
    <row r="524" spans="2:16" x14ac:dyDescent="0.3">
      <c r="B524" s="25">
        <v>266.27999999999997</v>
      </c>
      <c r="C524" s="50">
        <v>51.9</v>
      </c>
      <c r="D524" s="26">
        <v>2792.6</v>
      </c>
      <c r="E524" s="27" t="s">
        <v>68</v>
      </c>
      <c r="O524" s="50">
        <v>51.9</v>
      </c>
      <c r="P524" s="25">
        <v>266.27999999999997</v>
      </c>
    </row>
    <row r="525" spans="2:16" x14ac:dyDescent="0.3">
      <c r="B525" s="25">
        <v>266.39999999999998</v>
      </c>
      <c r="C525" s="50">
        <v>52</v>
      </c>
      <c r="D525" s="26">
        <v>2792.5</v>
      </c>
      <c r="E525" s="27" t="s">
        <v>68</v>
      </c>
      <c r="O525" s="50">
        <v>52</v>
      </c>
      <c r="P525" s="25">
        <v>266.39999999999998</v>
      </c>
    </row>
    <row r="526" spans="2:16" x14ac:dyDescent="0.3">
      <c r="B526" s="25">
        <v>266.52</v>
      </c>
      <c r="C526" s="50">
        <v>52.1</v>
      </c>
      <c r="D526" s="26">
        <v>2792.4</v>
      </c>
      <c r="E526" s="27" t="s">
        <v>68</v>
      </c>
      <c r="O526" s="50">
        <v>52.1</v>
      </c>
      <c r="P526" s="25">
        <v>266.52</v>
      </c>
    </row>
    <row r="527" spans="2:16" x14ac:dyDescent="0.3">
      <c r="B527" s="25">
        <v>266.64999999999998</v>
      </c>
      <c r="C527" s="50">
        <v>52.2</v>
      </c>
      <c r="D527" s="26">
        <v>2792.3</v>
      </c>
      <c r="E527" s="27" t="s">
        <v>68</v>
      </c>
      <c r="O527" s="50">
        <v>52.2</v>
      </c>
      <c r="P527" s="25">
        <v>266.64999999999998</v>
      </c>
    </row>
    <row r="528" spans="2:16" x14ac:dyDescent="0.3">
      <c r="B528" s="25">
        <v>266.77</v>
      </c>
      <c r="C528" s="50">
        <v>52.3</v>
      </c>
      <c r="D528" s="26">
        <v>2792.2</v>
      </c>
      <c r="E528" s="27" t="s">
        <v>68</v>
      </c>
      <c r="O528" s="50">
        <v>52.3</v>
      </c>
      <c r="P528" s="25">
        <v>266.77</v>
      </c>
    </row>
    <row r="529" spans="2:16" x14ac:dyDescent="0.3">
      <c r="B529" s="25">
        <v>266.89</v>
      </c>
      <c r="C529" s="50">
        <v>52.4</v>
      </c>
      <c r="D529" s="26">
        <v>2792.1</v>
      </c>
      <c r="E529" s="27" t="s">
        <v>68</v>
      </c>
      <c r="O529" s="50">
        <v>52.4</v>
      </c>
      <c r="P529" s="25">
        <v>266.89</v>
      </c>
    </row>
    <row r="530" spans="2:16" x14ac:dyDescent="0.3">
      <c r="B530" s="25">
        <v>267.01</v>
      </c>
      <c r="C530" s="50">
        <v>52.5</v>
      </c>
      <c r="D530" s="26">
        <v>2792</v>
      </c>
      <c r="E530" s="27" t="s">
        <v>68</v>
      </c>
      <c r="O530" s="50">
        <v>52.5</v>
      </c>
      <c r="P530" s="25">
        <v>267.01</v>
      </c>
    </row>
    <row r="531" spans="2:16" x14ac:dyDescent="0.3">
      <c r="B531" s="25">
        <v>267.13</v>
      </c>
      <c r="C531" s="50">
        <v>52.6</v>
      </c>
      <c r="D531" s="26">
        <v>2792</v>
      </c>
      <c r="E531" s="27" t="s">
        <v>68</v>
      </c>
      <c r="O531" s="50">
        <v>52.6</v>
      </c>
      <c r="P531" s="25">
        <v>267.13</v>
      </c>
    </row>
    <row r="532" spans="2:16" x14ac:dyDescent="0.3">
      <c r="B532" s="25">
        <v>267.25</v>
      </c>
      <c r="C532" s="50">
        <v>52.7</v>
      </c>
      <c r="D532" s="26">
        <v>2791.9</v>
      </c>
      <c r="E532" s="27" t="s">
        <v>68</v>
      </c>
      <c r="O532" s="50">
        <v>52.7</v>
      </c>
      <c r="P532" s="25">
        <v>267.25</v>
      </c>
    </row>
    <row r="533" spans="2:16" x14ac:dyDescent="0.3">
      <c r="B533" s="25">
        <v>267.37</v>
      </c>
      <c r="C533" s="50">
        <v>52.8</v>
      </c>
      <c r="D533" s="26">
        <v>2791.8</v>
      </c>
      <c r="E533" s="27" t="s">
        <v>68</v>
      </c>
      <c r="O533" s="50">
        <v>52.8</v>
      </c>
      <c r="P533" s="25">
        <v>267.37</v>
      </c>
    </row>
    <row r="534" spans="2:16" x14ac:dyDescent="0.3">
      <c r="B534" s="25">
        <v>267.49</v>
      </c>
      <c r="C534" s="50">
        <v>52.9</v>
      </c>
      <c r="D534" s="26">
        <v>2791.7</v>
      </c>
      <c r="E534" s="27" t="s">
        <v>68</v>
      </c>
      <c r="O534" s="50">
        <v>52.9</v>
      </c>
      <c r="P534" s="25">
        <v>267.49</v>
      </c>
    </row>
    <row r="535" spans="2:16" x14ac:dyDescent="0.3">
      <c r="B535" s="25">
        <v>267.61</v>
      </c>
      <c r="C535" s="50">
        <v>53</v>
      </c>
      <c r="D535" s="26">
        <v>2791.6</v>
      </c>
      <c r="E535" s="27" t="s">
        <v>68</v>
      </c>
      <c r="O535" s="50">
        <v>53</v>
      </c>
      <c r="P535" s="25">
        <v>267.61</v>
      </c>
    </row>
    <row r="536" spans="2:16" x14ac:dyDescent="0.3">
      <c r="B536" s="25">
        <v>267.73</v>
      </c>
      <c r="C536" s="50">
        <v>53.1</v>
      </c>
      <c r="D536" s="26">
        <v>2791.5</v>
      </c>
      <c r="E536" s="27" t="s">
        <v>68</v>
      </c>
      <c r="O536" s="50">
        <v>53.1</v>
      </c>
      <c r="P536" s="25">
        <v>267.73</v>
      </c>
    </row>
    <row r="537" spans="2:16" x14ac:dyDescent="0.3">
      <c r="B537" s="25">
        <v>267.85000000000002</v>
      </c>
      <c r="C537" s="50">
        <v>53.2</v>
      </c>
      <c r="D537" s="26">
        <v>2791.4</v>
      </c>
      <c r="E537" s="27" t="s">
        <v>68</v>
      </c>
      <c r="O537" s="50">
        <v>53.2</v>
      </c>
      <c r="P537" s="25">
        <v>267.85000000000002</v>
      </c>
    </row>
    <row r="538" spans="2:16" x14ac:dyDescent="0.3">
      <c r="B538" s="25">
        <v>267.97000000000003</v>
      </c>
      <c r="C538" s="50">
        <v>53.3</v>
      </c>
      <c r="D538" s="26">
        <v>2791.3</v>
      </c>
      <c r="E538" s="27" t="s">
        <v>68</v>
      </c>
      <c r="O538" s="50">
        <v>53.3</v>
      </c>
      <c r="P538" s="25">
        <v>267.97000000000003</v>
      </c>
    </row>
    <row r="539" spans="2:16" x14ac:dyDescent="0.3">
      <c r="B539" s="25">
        <v>268.08</v>
      </c>
      <c r="C539" s="50">
        <v>53.4</v>
      </c>
      <c r="D539" s="26">
        <v>2791.2</v>
      </c>
      <c r="E539" s="27" t="s">
        <v>68</v>
      </c>
      <c r="O539" s="50">
        <v>53.4</v>
      </c>
      <c r="P539" s="25">
        <v>268.08</v>
      </c>
    </row>
    <row r="540" spans="2:16" x14ac:dyDescent="0.3">
      <c r="B540" s="25">
        <v>268.2</v>
      </c>
      <c r="C540" s="50">
        <v>53.5</v>
      </c>
      <c r="D540" s="26">
        <v>2791.1</v>
      </c>
      <c r="E540" s="27" t="s">
        <v>68</v>
      </c>
      <c r="O540" s="50">
        <v>53.5</v>
      </c>
      <c r="P540" s="25">
        <v>268.2</v>
      </c>
    </row>
    <row r="541" spans="2:16" x14ac:dyDescent="0.3">
      <c r="B541" s="25">
        <v>268.32</v>
      </c>
      <c r="C541" s="50">
        <v>53.6</v>
      </c>
      <c r="D541" s="26">
        <v>2791</v>
      </c>
      <c r="E541" s="27" t="s">
        <v>68</v>
      </c>
      <c r="O541" s="50">
        <v>53.6</v>
      </c>
      <c r="P541" s="25">
        <v>268.32</v>
      </c>
    </row>
    <row r="542" spans="2:16" x14ac:dyDescent="0.3">
      <c r="B542" s="25">
        <v>268.44</v>
      </c>
      <c r="C542" s="50">
        <v>53.7</v>
      </c>
      <c r="D542" s="26">
        <v>2791</v>
      </c>
      <c r="E542" s="27" t="s">
        <v>68</v>
      </c>
      <c r="O542" s="50">
        <v>53.7</v>
      </c>
      <c r="P542" s="25">
        <v>268.44</v>
      </c>
    </row>
    <row r="543" spans="2:16" x14ac:dyDescent="0.3">
      <c r="B543" s="25">
        <v>268.56</v>
      </c>
      <c r="C543" s="50">
        <v>53.8</v>
      </c>
      <c r="D543" s="26">
        <v>2790.9</v>
      </c>
      <c r="E543" s="27" t="s">
        <v>68</v>
      </c>
      <c r="O543" s="50">
        <v>53.8</v>
      </c>
      <c r="P543" s="25">
        <v>268.56</v>
      </c>
    </row>
    <row r="544" spans="2:16" x14ac:dyDescent="0.3">
      <c r="B544" s="25">
        <v>268.68</v>
      </c>
      <c r="C544" s="50">
        <v>53.9</v>
      </c>
      <c r="D544" s="26">
        <v>2790.8</v>
      </c>
      <c r="E544" s="27" t="s">
        <v>68</v>
      </c>
      <c r="O544" s="50">
        <v>53.9</v>
      </c>
      <c r="P544" s="25">
        <v>268.68</v>
      </c>
    </row>
    <row r="545" spans="2:16" x14ac:dyDescent="0.3">
      <c r="B545" s="25">
        <v>268.79000000000002</v>
      </c>
      <c r="C545" s="50">
        <v>54</v>
      </c>
      <c r="D545" s="26">
        <v>2790.7</v>
      </c>
      <c r="E545" s="27" t="s">
        <v>68</v>
      </c>
      <c r="O545" s="50">
        <v>54</v>
      </c>
      <c r="P545" s="25">
        <v>268.79000000000002</v>
      </c>
    </row>
    <row r="546" spans="2:16" x14ac:dyDescent="0.3">
      <c r="B546" s="25">
        <v>268.91000000000003</v>
      </c>
      <c r="C546" s="50">
        <v>54.1</v>
      </c>
      <c r="D546" s="26">
        <v>2790.6</v>
      </c>
      <c r="E546" s="27" t="s">
        <v>68</v>
      </c>
      <c r="O546" s="50">
        <v>54.1</v>
      </c>
      <c r="P546" s="25">
        <v>268.91000000000003</v>
      </c>
    </row>
    <row r="547" spans="2:16" x14ac:dyDescent="0.3">
      <c r="B547" s="25">
        <v>269.02999999999997</v>
      </c>
      <c r="C547" s="50">
        <v>54.2</v>
      </c>
      <c r="D547" s="26">
        <v>2790.5</v>
      </c>
      <c r="E547" s="27" t="s">
        <v>68</v>
      </c>
      <c r="O547" s="50">
        <v>54.2</v>
      </c>
      <c r="P547" s="25">
        <v>269.02999999999997</v>
      </c>
    </row>
    <row r="548" spans="2:16" x14ac:dyDescent="0.3">
      <c r="B548" s="25">
        <v>269.14999999999998</v>
      </c>
      <c r="C548" s="50">
        <v>54.3</v>
      </c>
      <c r="D548" s="26">
        <v>2790.4</v>
      </c>
      <c r="E548" s="27" t="s">
        <v>68</v>
      </c>
      <c r="O548" s="50">
        <v>54.3</v>
      </c>
      <c r="P548" s="25">
        <v>269.14999999999998</v>
      </c>
    </row>
    <row r="549" spans="2:16" x14ac:dyDescent="0.3">
      <c r="B549" s="25">
        <v>269.27</v>
      </c>
      <c r="C549" s="50">
        <v>54.4</v>
      </c>
      <c r="D549" s="26">
        <v>2790.3</v>
      </c>
      <c r="E549" s="27" t="s">
        <v>68</v>
      </c>
      <c r="O549" s="50">
        <v>54.4</v>
      </c>
      <c r="P549" s="25">
        <v>269.27</v>
      </c>
    </row>
    <row r="550" spans="2:16" x14ac:dyDescent="0.3">
      <c r="B550" s="25">
        <v>269.38</v>
      </c>
      <c r="C550" s="50">
        <v>54.5</v>
      </c>
      <c r="D550" s="26">
        <v>2790.2</v>
      </c>
      <c r="E550" s="27" t="s">
        <v>68</v>
      </c>
      <c r="O550" s="50">
        <v>54.5</v>
      </c>
      <c r="P550" s="25">
        <v>269.38</v>
      </c>
    </row>
    <row r="551" spans="2:16" x14ac:dyDescent="0.3">
      <c r="B551" s="25">
        <v>269.5</v>
      </c>
      <c r="C551" s="50">
        <v>54.6</v>
      </c>
      <c r="D551" s="26">
        <v>2790.1</v>
      </c>
      <c r="E551" s="27" t="s">
        <v>68</v>
      </c>
      <c r="O551" s="50">
        <v>54.6</v>
      </c>
      <c r="P551" s="25">
        <v>269.5</v>
      </c>
    </row>
    <row r="552" spans="2:16" x14ac:dyDescent="0.3">
      <c r="B552" s="25">
        <v>269.62</v>
      </c>
      <c r="C552" s="50">
        <v>54.7</v>
      </c>
      <c r="D552" s="26">
        <v>2790</v>
      </c>
      <c r="E552" s="27" t="s">
        <v>68</v>
      </c>
      <c r="O552" s="50">
        <v>54.7</v>
      </c>
      <c r="P552" s="25">
        <v>269.62</v>
      </c>
    </row>
    <row r="553" spans="2:16" x14ac:dyDescent="0.3">
      <c r="B553" s="25">
        <v>269.73</v>
      </c>
      <c r="C553" s="50">
        <v>54.8</v>
      </c>
      <c r="D553" s="26">
        <v>2789.9</v>
      </c>
      <c r="E553" s="27" t="s">
        <v>68</v>
      </c>
      <c r="O553" s="50">
        <v>54.8</v>
      </c>
      <c r="P553" s="25">
        <v>269.73</v>
      </c>
    </row>
    <row r="554" spans="2:16" x14ac:dyDescent="0.3">
      <c r="B554" s="25">
        <v>269.85000000000002</v>
      </c>
      <c r="C554" s="50">
        <v>54.9</v>
      </c>
      <c r="D554" s="26">
        <v>2789.8</v>
      </c>
      <c r="E554" s="27" t="s">
        <v>68</v>
      </c>
      <c r="O554" s="50">
        <v>54.9</v>
      </c>
      <c r="P554" s="25">
        <v>269.85000000000002</v>
      </c>
    </row>
    <row r="555" spans="2:16" x14ac:dyDescent="0.3">
      <c r="B555" s="25">
        <v>269.97000000000003</v>
      </c>
      <c r="C555" s="50">
        <v>55</v>
      </c>
      <c r="D555" s="26">
        <v>2789.7</v>
      </c>
      <c r="E555" s="27" t="s">
        <v>68</v>
      </c>
      <c r="O555" s="50">
        <v>55</v>
      </c>
      <c r="P555" s="25">
        <v>269.97000000000003</v>
      </c>
    </row>
    <row r="556" spans="2:16" x14ac:dyDescent="0.3">
      <c r="B556" s="25">
        <v>270.08</v>
      </c>
      <c r="C556" s="50">
        <v>55.1</v>
      </c>
      <c r="D556" s="26">
        <v>2789.6</v>
      </c>
      <c r="E556" s="27" t="s">
        <v>68</v>
      </c>
      <c r="O556" s="50">
        <v>55.1</v>
      </c>
      <c r="P556" s="25">
        <v>270.08</v>
      </c>
    </row>
    <row r="557" spans="2:16" x14ac:dyDescent="0.3">
      <c r="B557" s="25">
        <v>270.2</v>
      </c>
      <c r="C557" s="50">
        <v>55.2</v>
      </c>
      <c r="D557" s="26">
        <v>2789.5</v>
      </c>
      <c r="E557" s="27" t="s">
        <v>68</v>
      </c>
      <c r="O557" s="50">
        <v>55.2</v>
      </c>
      <c r="P557" s="25">
        <v>270.2</v>
      </c>
    </row>
    <row r="558" spans="2:16" x14ac:dyDescent="0.3">
      <c r="B558" s="25">
        <v>270.31</v>
      </c>
      <c r="C558" s="50">
        <v>55.3</v>
      </c>
      <c r="D558" s="26">
        <v>2789.4</v>
      </c>
      <c r="E558" s="27" t="s">
        <v>68</v>
      </c>
      <c r="O558" s="50">
        <v>55.3</v>
      </c>
      <c r="P558" s="25">
        <v>270.31</v>
      </c>
    </row>
    <row r="559" spans="2:16" x14ac:dyDescent="0.3">
      <c r="B559" s="25">
        <v>270.43</v>
      </c>
      <c r="C559" s="50">
        <v>55.4</v>
      </c>
      <c r="D559" s="26">
        <v>2789.3</v>
      </c>
      <c r="E559" s="27" t="s">
        <v>68</v>
      </c>
      <c r="O559" s="50">
        <v>55.4</v>
      </c>
      <c r="P559" s="25">
        <v>270.43</v>
      </c>
    </row>
    <row r="560" spans="2:16" x14ac:dyDescent="0.3">
      <c r="B560" s="25">
        <v>270.54000000000002</v>
      </c>
      <c r="C560" s="50">
        <v>55.5</v>
      </c>
      <c r="D560" s="26">
        <v>2789.2</v>
      </c>
      <c r="E560" s="27" t="s">
        <v>68</v>
      </c>
      <c r="O560" s="50">
        <v>55.5</v>
      </c>
      <c r="P560" s="25">
        <v>270.54000000000002</v>
      </c>
    </row>
    <row r="561" spans="2:16" x14ac:dyDescent="0.3">
      <c r="B561" s="25">
        <v>270.66000000000003</v>
      </c>
      <c r="C561" s="50">
        <v>55.6</v>
      </c>
      <c r="D561" s="26">
        <v>2789.1</v>
      </c>
      <c r="E561" s="27" t="s">
        <v>68</v>
      </c>
      <c r="O561" s="50">
        <v>55.6</v>
      </c>
      <c r="P561" s="25">
        <v>270.66000000000003</v>
      </c>
    </row>
    <row r="562" spans="2:16" x14ac:dyDescent="0.3">
      <c r="B562" s="25">
        <v>270.77</v>
      </c>
      <c r="C562" s="50">
        <v>55.7</v>
      </c>
      <c r="D562" s="26">
        <v>2789</v>
      </c>
      <c r="E562" s="27" t="s">
        <v>68</v>
      </c>
      <c r="O562" s="50">
        <v>55.7</v>
      </c>
      <c r="P562" s="25">
        <v>270.77</v>
      </c>
    </row>
    <row r="563" spans="2:16" x14ac:dyDescent="0.3">
      <c r="B563" s="25">
        <v>270.89</v>
      </c>
      <c r="C563" s="50">
        <v>55.8</v>
      </c>
      <c r="D563" s="26">
        <v>2788.9</v>
      </c>
      <c r="E563" s="27" t="s">
        <v>68</v>
      </c>
      <c r="O563" s="50">
        <v>55.8</v>
      </c>
      <c r="P563" s="25">
        <v>270.89</v>
      </c>
    </row>
    <row r="564" spans="2:16" x14ac:dyDescent="0.3">
      <c r="B564" s="25">
        <v>271</v>
      </c>
      <c r="C564" s="50">
        <v>55.9</v>
      </c>
      <c r="D564" s="26">
        <v>2788.8</v>
      </c>
      <c r="E564" s="27" t="s">
        <v>68</v>
      </c>
      <c r="O564" s="50">
        <v>55.9</v>
      </c>
      <c r="P564" s="25">
        <v>271</v>
      </c>
    </row>
    <row r="565" spans="2:16" x14ac:dyDescent="0.3">
      <c r="B565" s="25">
        <v>271.12</v>
      </c>
      <c r="C565" s="50">
        <v>56</v>
      </c>
      <c r="D565" s="26">
        <v>2788.7</v>
      </c>
      <c r="E565" s="27" t="s">
        <v>68</v>
      </c>
      <c r="O565" s="50">
        <v>56</v>
      </c>
      <c r="P565" s="25">
        <v>271.12</v>
      </c>
    </row>
    <row r="566" spans="2:16" x14ac:dyDescent="0.3">
      <c r="B566" s="25">
        <v>271.23</v>
      </c>
      <c r="C566" s="50">
        <v>56.1</v>
      </c>
      <c r="D566" s="26">
        <v>2788.6</v>
      </c>
      <c r="E566" s="27" t="s">
        <v>68</v>
      </c>
      <c r="O566" s="50">
        <v>56.1</v>
      </c>
      <c r="P566" s="25">
        <v>271.23</v>
      </c>
    </row>
    <row r="567" spans="2:16" x14ac:dyDescent="0.3">
      <c r="B567" s="25">
        <v>271.35000000000002</v>
      </c>
      <c r="C567" s="50">
        <v>56.2</v>
      </c>
      <c r="D567" s="26">
        <v>2788.5</v>
      </c>
      <c r="E567" s="27" t="s">
        <v>68</v>
      </c>
      <c r="O567" s="50">
        <v>56.2</v>
      </c>
      <c r="P567" s="25">
        <v>271.35000000000002</v>
      </c>
    </row>
    <row r="568" spans="2:16" x14ac:dyDescent="0.3">
      <c r="B568" s="25">
        <v>271.45999999999998</v>
      </c>
      <c r="C568" s="50">
        <v>56.3</v>
      </c>
      <c r="D568" s="26">
        <v>2788.4</v>
      </c>
      <c r="E568" s="27" t="s">
        <v>68</v>
      </c>
      <c r="O568" s="50">
        <v>56.3</v>
      </c>
      <c r="P568" s="25">
        <v>271.45999999999998</v>
      </c>
    </row>
    <row r="569" spans="2:16" x14ac:dyDescent="0.3">
      <c r="B569" s="25">
        <v>271.58</v>
      </c>
      <c r="C569" s="50">
        <v>56.4</v>
      </c>
      <c r="D569" s="26">
        <v>2788.3</v>
      </c>
      <c r="E569" s="27" t="s">
        <v>68</v>
      </c>
      <c r="O569" s="50">
        <v>56.4</v>
      </c>
      <c r="P569" s="25">
        <v>271.58</v>
      </c>
    </row>
    <row r="570" spans="2:16" x14ac:dyDescent="0.3">
      <c r="B570" s="25">
        <v>271.69</v>
      </c>
      <c r="C570" s="50">
        <v>56.5</v>
      </c>
      <c r="D570" s="26">
        <v>2788.2</v>
      </c>
      <c r="E570" s="27" t="s">
        <v>68</v>
      </c>
      <c r="O570" s="50">
        <v>56.5</v>
      </c>
      <c r="P570" s="25">
        <v>271.69</v>
      </c>
    </row>
    <row r="571" spans="2:16" x14ac:dyDescent="0.3">
      <c r="B571" s="25">
        <v>271.8</v>
      </c>
      <c r="C571" s="50">
        <v>56.6</v>
      </c>
      <c r="D571" s="26">
        <v>2788.1</v>
      </c>
      <c r="E571" s="27" t="s">
        <v>68</v>
      </c>
      <c r="O571" s="50">
        <v>56.6</v>
      </c>
      <c r="P571" s="25">
        <v>271.8</v>
      </c>
    </row>
    <row r="572" spans="2:16" x14ac:dyDescent="0.3">
      <c r="B572" s="25">
        <v>271.92</v>
      </c>
      <c r="C572" s="50">
        <v>56.7</v>
      </c>
      <c r="D572" s="26">
        <v>2788</v>
      </c>
      <c r="E572" s="27" t="s">
        <v>68</v>
      </c>
      <c r="O572" s="50">
        <v>56.7</v>
      </c>
      <c r="P572" s="25">
        <v>271.92</v>
      </c>
    </row>
    <row r="573" spans="2:16" x14ac:dyDescent="0.3">
      <c r="B573" s="25">
        <v>272.02999999999997</v>
      </c>
      <c r="C573" s="50">
        <v>56.8</v>
      </c>
      <c r="D573" s="26">
        <v>2787.9</v>
      </c>
      <c r="E573" s="27" t="s">
        <v>68</v>
      </c>
      <c r="O573" s="50">
        <v>56.8</v>
      </c>
      <c r="P573" s="25">
        <v>272.02999999999997</v>
      </c>
    </row>
    <row r="574" spans="2:16" x14ac:dyDescent="0.3">
      <c r="B574" s="25">
        <v>272.14999999999998</v>
      </c>
      <c r="C574" s="50">
        <v>56.9</v>
      </c>
      <c r="D574" s="26">
        <v>2787.8</v>
      </c>
      <c r="E574" s="27" t="s">
        <v>68</v>
      </c>
      <c r="O574" s="50">
        <v>56.9</v>
      </c>
      <c r="P574" s="25">
        <v>272.14999999999998</v>
      </c>
    </row>
    <row r="575" spans="2:16" x14ac:dyDescent="0.3">
      <c r="B575" s="25">
        <v>272.26</v>
      </c>
      <c r="C575" s="50">
        <v>57</v>
      </c>
      <c r="D575" s="26">
        <v>2787.7</v>
      </c>
      <c r="E575" s="27" t="s">
        <v>68</v>
      </c>
      <c r="O575" s="50">
        <v>57</v>
      </c>
      <c r="P575" s="25">
        <v>272.26</v>
      </c>
    </row>
    <row r="576" spans="2:16" x14ac:dyDescent="0.3">
      <c r="B576" s="25">
        <v>272.37</v>
      </c>
      <c r="C576" s="50">
        <v>57.1</v>
      </c>
      <c r="D576" s="26">
        <v>2787.6</v>
      </c>
      <c r="E576" s="27" t="s">
        <v>68</v>
      </c>
      <c r="O576" s="50">
        <v>57.1</v>
      </c>
      <c r="P576" s="25">
        <v>272.37</v>
      </c>
    </row>
    <row r="577" spans="2:16" x14ac:dyDescent="0.3">
      <c r="B577" s="25">
        <v>272.48</v>
      </c>
      <c r="C577" s="50">
        <v>57.2</v>
      </c>
      <c r="D577" s="26">
        <v>2787.5</v>
      </c>
      <c r="E577" s="27" t="s">
        <v>68</v>
      </c>
      <c r="O577" s="50">
        <v>57.2</v>
      </c>
      <c r="P577" s="25">
        <v>272.48</v>
      </c>
    </row>
    <row r="578" spans="2:16" x14ac:dyDescent="0.3">
      <c r="B578" s="25">
        <v>272.60000000000002</v>
      </c>
      <c r="C578" s="50">
        <v>57.3</v>
      </c>
      <c r="D578" s="26">
        <v>2787.4</v>
      </c>
      <c r="E578" s="27" t="s">
        <v>68</v>
      </c>
      <c r="O578" s="50">
        <v>57.3</v>
      </c>
      <c r="P578" s="25">
        <v>272.60000000000002</v>
      </c>
    </row>
    <row r="579" spans="2:16" x14ac:dyDescent="0.3">
      <c r="B579" s="25">
        <v>272.70999999999998</v>
      </c>
      <c r="C579" s="50">
        <v>57.4</v>
      </c>
      <c r="D579" s="26">
        <v>2787.3</v>
      </c>
      <c r="E579" s="27" t="s">
        <v>68</v>
      </c>
      <c r="O579" s="50">
        <v>57.4</v>
      </c>
      <c r="P579" s="25">
        <v>272.70999999999998</v>
      </c>
    </row>
    <row r="580" spans="2:16" x14ac:dyDescent="0.3">
      <c r="B580" s="25">
        <v>272.82</v>
      </c>
      <c r="C580" s="50">
        <v>57.5</v>
      </c>
      <c r="D580" s="26">
        <v>2787.2</v>
      </c>
      <c r="E580" s="27" t="s">
        <v>68</v>
      </c>
      <c r="O580" s="50">
        <v>57.5</v>
      </c>
      <c r="P580" s="25">
        <v>272.82</v>
      </c>
    </row>
    <row r="581" spans="2:16" x14ac:dyDescent="0.3">
      <c r="B581" s="25">
        <v>272.93</v>
      </c>
      <c r="C581" s="50">
        <v>57.6</v>
      </c>
      <c r="D581" s="26">
        <v>2787.1</v>
      </c>
      <c r="E581" s="27" t="s">
        <v>68</v>
      </c>
      <c r="O581" s="50">
        <v>57.6</v>
      </c>
      <c r="P581" s="25">
        <v>272.93</v>
      </c>
    </row>
    <row r="582" spans="2:16" x14ac:dyDescent="0.3">
      <c r="B582" s="25">
        <v>273.05</v>
      </c>
      <c r="C582" s="50">
        <v>57.7</v>
      </c>
      <c r="D582" s="26">
        <v>2787</v>
      </c>
      <c r="E582" s="27" t="s">
        <v>68</v>
      </c>
      <c r="O582" s="50">
        <v>57.7</v>
      </c>
      <c r="P582" s="25">
        <v>273.05</v>
      </c>
    </row>
    <row r="583" spans="2:16" x14ac:dyDescent="0.3">
      <c r="B583" s="25">
        <v>273.16000000000003</v>
      </c>
      <c r="C583" s="50">
        <v>57.8</v>
      </c>
      <c r="D583" s="26">
        <v>2786.9</v>
      </c>
      <c r="E583" s="27" t="s">
        <v>68</v>
      </c>
      <c r="O583" s="50">
        <v>57.8</v>
      </c>
      <c r="P583" s="25">
        <v>273.16000000000003</v>
      </c>
    </row>
    <row r="584" spans="2:16" x14ac:dyDescent="0.3">
      <c r="B584" s="25">
        <v>273.27</v>
      </c>
      <c r="C584" s="50">
        <v>57.9</v>
      </c>
      <c r="D584" s="26">
        <v>2786.8</v>
      </c>
      <c r="E584" s="27" t="s">
        <v>68</v>
      </c>
      <c r="O584" s="50">
        <v>57.9</v>
      </c>
      <c r="P584" s="25">
        <v>273.27</v>
      </c>
    </row>
    <row r="585" spans="2:16" x14ac:dyDescent="0.3">
      <c r="B585" s="25">
        <v>273.38</v>
      </c>
      <c r="C585" s="50">
        <v>58</v>
      </c>
      <c r="D585" s="26">
        <v>2786.7</v>
      </c>
      <c r="E585" s="27" t="s">
        <v>68</v>
      </c>
      <c r="O585" s="50">
        <v>58</v>
      </c>
      <c r="P585" s="25">
        <v>273.38</v>
      </c>
    </row>
    <row r="586" spans="2:16" x14ac:dyDescent="0.3">
      <c r="B586" s="25">
        <v>273.49</v>
      </c>
      <c r="C586" s="50">
        <v>58.1</v>
      </c>
      <c r="D586" s="26">
        <v>2786.6</v>
      </c>
      <c r="E586" s="27" t="s">
        <v>68</v>
      </c>
      <c r="O586" s="50">
        <v>58.1</v>
      </c>
      <c r="P586" s="25">
        <v>273.49</v>
      </c>
    </row>
    <row r="587" spans="2:16" x14ac:dyDescent="0.3">
      <c r="B587" s="25">
        <v>273.60000000000002</v>
      </c>
      <c r="C587" s="50">
        <v>58.2</v>
      </c>
      <c r="D587" s="26">
        <v>2786.5</v>
      </c>
      <c r="E587" s="27" t="s">
        <v>68</v>
      </c>
      <c r="O587" s="50">
        <v>58.2</v>
      </c>
      <c r="P587" s="25">
        <v>273.60000000000002</v>
      </c>
    </row>
    <row r="588" spans="2:16" x14ac:dyDescent="0.3">
      <c r="B588" s="25">
        <v>273.72000000000003</v>
      </c>
      <c r="C588" s="50">
        <v>58.3</v>
      </c>
      <c r="D588" s="26">
        <v>2786.4</v>
      </c>
      <c r="E588" s="27" t="s">
        <v>68</v>
      </c>
      <c r="O588" s="50">
        <v>58.3</v>
      </c>
      <c r="P588" s="25">
        <v>273.72000000000003</v>
      </c>
    </row>
    <row r="589" spans="2:16" x14ac:dyDescent="0.3">
      <c r="B589" s="25">
        <v>273.83</v>
      </c>
      <c r="C589" s="50">
        <v>58.4</v>
      </c>
      <c r="D589" s="26">
        <v>2786.3</v>
      </c>
      <c r="E589" s="27" t="s">
        <v>68</v>
      </c>
      <c r="O589" s="50">
        <v>58.4</v>
      </c>
      <c r="P589" s="25">
        <v>273.83</v>
      </c>
    </row>
    <row r="590" spans="2:16" x14ac:dyDescent="0.3">
      <c r="B590" s="25">
        <v>273.94</v>
      </c>
      <c r="C590" s="50">
        <v>58.5</v>
      </c>
      <c r="D590" s="26">
        <v>2786.2</v>
      </c>
      <c r="E590" s="27" t="s">
        <v>68</v>
      </c>
      <c r="O590" s="50">
        <v>58.5</v>
      </c>
      <c r="P590" s="25">
        <v>273.94</v>
      </c>
    </row>
    <row r="591" spans="2:16" x14ac:dyDescent="0.3">
      <c r="B591" s="25">
        <v>274.05</v>
      </c>
      <c r="C591" s="50">
        <v>58.6</v>
      </c>
      <c r="D591" s="26">
        <v>2786.1</v>
      </c>
      <c r="E591" s="27" t="s">
        <v>68</v>
      </c>
      <c r="O591" s="50">
        <v>58.6</v>
      </c>
      <c r="P591" s="25">
        <v>274.05</v>
      </c>
    </row>
    <row r="592" spans="2:16" x14ac:dyDescent="0.3">
      <c r="B592" s="25">
        <v>274.16000000000003</v>
      </c>
      <c r="C592" s="50">
        <v>58.7</v>
      </c>
      <c r="D592" s="26">
        <v>2786</v>
      </c>
      <c r="E592" s="27" t="s">
        <v>68</v>
      </c>
      <c r="O592" s="50">
        <v>58.7</v>
      </c>
      <c r="P592" s="25">
        <v>274.16000000000003</v>
      </c>
    </row>
    <row r="593" spans="2:16" x14ac:dyDescent="0.3">
      <c r="B593" s="25">
        <v>274.27</v>
      </c>
      <c r="C593" s="50">
        <v>58.8</v>
      </c>
      <c r="D593" s="26">
        <v>2785.9</v>
      </c>
      <c r="E593" s="27" t="s">
        <v>68</v>
      </c>
      <c r="O593" s="50">
        <v>58.8</v>
      </c>
      <c r="P593" s="25">
        <v>274.27</v>
      </c>
    </row>
    <row r="594" spans="2:16" x14ac:dyDescent="0.3">
      <c r="B594" s="25">
        <v>274.38</v>
      </c>
      <c r="C594" s="50">
        <v>58.9</v>
      </c>
      <c r="D594" s="26">
        <v>2785.8</v>
      </c>
      <c r="E594" s="27" t="s">
        <v>68</v>
      </c>
      <c r="O594" s="50">
        <v>58.9</v>
      </c>
      <c r="P594" s="25">
        <v>274.38</v>
      </c>
    </row>
    <row r="595" spans="2:16" x14ac:dyDescent="0.3">
      <c r="B595" s="25">
        <v>274.49</v>
      </c>
      <c r="C595" s="50">
        <v>59</v>
      </c>
      <c r="D595" s="26">
        <v>2785.7</v>
      </c>
      <c r="E595" s="27" t="s">
        <v>68</v>
      </c>
      <c r="O595" s="50">
        <v>59</v>
      </c>
      <c r="P595" s="25">
        <v>274.49</v>
      </c>
    </row>
    <row r="596" spans="2:16" x14ac:dyDescent="0.3">
      <c r="B596" s="25">
        <v>274.60000000000002</v>
      </c>
      <c r="C596" s="50">
        <v>59.1</v>
      </c>
      <c r="D596" s="26">
        <v>2785.6</v>
      </c>
      <c r="E596" s="27" t="s">
        <v>68</v>
      </c>
      <c r="O596" s="50">
        <v>59.1</v>
      </c>
      <c r="P596" s="25">
        <v>274.60000000000002</v>
      </c>
    </row>
    <row r="597" spans="2:16" x14ac:dyDescent="0.3">
      <c r="B597" s="25">
        <v>274.70999999999998</v>
      </c>
      <c r="C597" s="50">
        <v>59.2</v>
      </c>
      <c r="D597" s="26">
        <v>2785.5</v>
      </c>
      <c r="E597" s="27" t="s">
        <v>68</v>
      </c>
      <c r="O597" s="50">
        <v>59.2</v>
      </c>
      <c r="P597" s="25">
        <v>274.70999999999998</v>
      </c>
    </row>
    <row r="598" spans="2:16" x14ac:dyDescent="0.3">
      <c r="B598" s="25">
        <v>274.82</v>
      </c>
      <c r="C598" s="50">
        <v>59.3</v>
      </c>
      <c r="D598" s="26">
        <v>2785.3</v>
      </c>
      <c r="E598" s="27" t="s">
        <v>68</v>
      </c>
      <c r="O598" s="50">
        <v>59.3</v>
      </c>
      <c r="P598" s="25">
        <v>274.82</v>
      </c>
    </row>
    <row r="599" spans="2:16" x14ac:dyDescent="0.3">
      <c r="B599" s="25">
        <v>274.93</v>
      </c>
      <c r="C599" s="50">
        <v>59.4</v>
      </c>
      <c r="D599" s="26">
        <v>2785.2</v>
      </c>
      <c r="E599" s="27" t="s">
        <v>68</v>
      </c>
      <c r="O599" s="50">
        <v>59.4</v>
      </c>
      <c r="P599" s="25">
        <v>274.93</v>
      </c>
    </row>
    <row r="600" spans="2:16" x14ac:dyDescent="0.3">
      <c r="B600" s="25">
        <v>275.04000000000002</v>
      </c>
      <c r="C600" s="50">
        <v>59.5</v>
      </c>
      <c r="D600" s="26">
        <v>2785.1</v>
      </c>
      <c r="E600" s="27" t="s">
        <v>68</v>
      </c>
      <c r="O600" s="50">
        <v>59.5</v>
      </c>
      <c r="P600" s="25">
        <v>275.04000000000002</v>
      </c>
    </row>
    <row r="601" spans="2:16" x14ac:dyDescent="0.3">
      <c r="B601" s="25">
        <v>275.14999999999998</v>
      </c>
      <c r="C601" s="50">
        <v>59.6</v>
      </c>
      <c r="D601" s="26">
        <v>2785</v>
      </c>
      <c r="E601" s="27" t="s">
        <v>68</v>
      </c>
      <c r="O601" s="50">
        <v>59.6</v>
      </c>
      <c r="P601" s="25">
        <v>275.14999999999998</v>
      </c>
    </row>
    <row r="602" spans="2:16" x14ac:dyDescent="0.3">
      <c r="B602" s="25">
        <v>275.26</v>
      </c>
      <c r="C602" s="50">
        <v>59.7</v>
      </c>
      <c r="D602" s="26">
        <v>2784.9</v>
      </c>
      <c r="E602" s="27" t="s">
        <v>68</v>
      </c>
      <c r="O602" s="50">
        <v>59.7</v>
      </c>
      <c r="P602" s="25">
        <v>275.26</v>
      </c>
    </row>
    <row r="603" spans="2:16" x14ac:dyDescent="0.3">
      <c r="B603" s="25">
        <v>275.37</v>
      </c>
      <c r="C603" s="50">
        <v>59.8</v>
      </c>
      <c r="D603" s="26">
        <v>2784.8</v>
      </c>
      <c r="E603" s="27" t="s">
        <v>68</v>
      </c>
      <c r="O603" s="50">
        <v>59.8</v>
      </c>
      <c r="P603" s="25">
        <v>275.37</v>
      </c>
    </row>
    <row r="604" spans="2:16" x14ac:dyDescent="0.3">
      <c r="B604" s="25">
        <v>275.48</v>
      </c>
      <c r="C604" s="50">
        <v>59.9</v>
      </c>
      <c r="D604" s="26">
        <v>2784.7</v>
      </c>
      <c r="E604" s="27" t="s">
        <v>68</v>
      </c>
      <c r="O604" s="50">
        <v>59.9</v>
      </c>
      <c r="P604" s="25">
        <v>275.48</v>
      </c>
    </row>
    <row r="605" spans="2:16" x14ac:dyDescent="0.3">
      <c r="B605" s="25">
        <v>275.58</v>
      </c>
      <c r="C605" s="50">
        <v>60</v>
      </c>
      <c r="D605" s="26">
        <v>2784.6</v>
      </c>
      <c r="E605" s="27" t="s">
        <v>68</v>
      </c>
      <c r="O605" s="50">
        <v>60</v>
      </c>
      <c r="P605" s="25">
        <v>275.58</v>
      </c>
    </row>
    <row r="606" spans="2:16" x14ac:dyDescent="0.3">
      <c r="B606" s="25">
        <v>275.69</v>
      </c>
      <c r="C606" s="50">
        <v>60.1</v>
      </c>
      <c r="D606" s="26">
        <v>2784.5</v>
      </c>
      <c r="E606" s="27" t="s">
        <v>68</v>
      </c>
      <c r="O606" s="50">
        <v>60.1</v>
      </c>
      <c r="P606" s="25">
        <v>275.69</v>
      </c>
    </row>
    <row r="607" spans="2:16" x14ac:dyDescent="0.3">
      <c r="B607" s="25">
        <v>275.8</v>
      </c>
      <c r="C607" s="50">
        <v>60.2</v>
      </c>
      <c r="D607" s="26">
        <v>2784.4</v>
      </c>
      <c r="E607" s="27" t="s">
        <v>68</v>
      </c>
      <c r="O607" s="50">
        <v>60.2</v>
      </c>
      <c r="P607" s="25">
        <v>275.8</v>
      </c>
    </row>
    <row r="608" spans="2:16" x14ac:dyDescent="0.3">
      <c r="B608" s="25">
        <v>275.91000000000003</v>
      </c>
      <c r="C608" s="50">
        <v>60.3</v>
      </c>
      <c r="D608" s="26">
        <v>2784.3</v>
      </c>
      <c r="E608" s="27" t="s">
        <v>68</v>
      </c>
      <c r="O608" s="50">
        <v>60.3</v>
      </c>
      <c r="P608" s="25">
        <v>275.91000000000003</v>
      </c>
    </row>
    <row r="609" spans="2:16" x14ac:dyDescent="0.3">
      <c r="B609" s="25">
        <v>276.02</v>
      </c>
      <c r="C609" s="50">
        <v>60.4</v>
      </c>
      <c r="D609" s="26">
        <v>2784.2</v>
      </c>
      <c r="E609" s="27" t="s">
        <v>68</v>
      </c>
      <c r="O609" s="50">
        <v>60.4</v>
      </c>
      <c r="P609" s="25">
        <v>276.02</v>
      </c>
    </row>
    <row r="610" spans="2:16" x14ac:dyDescent="0.3">
      <c r="B610" s="25">
        <v>276.13</v>
      </c>
      <c r="C610" s="50">
        <v>60.5</v>
      </c>
      <c r="D610" s="26">
        <v>2784</v>
      </c>
      <c r="E610" s="27" t="s">
        <v>68</v>
      </c>
      <c r="O610" s="50">
        <v>60.5</v>
      </c>
      <c r="P610" s="25">
        <v>276.13</v>
      </c>
    </row>
    <row r="611" spans="2:16" x14ac:dyDescent="0.3">
      <c r="B611" s="25">
        <v>276.24</v>
      </c>
      <c r="C611" s="50">
        <v>60.6</v>
      </c>
      <c r="D611" s="26">
        <v>2783.9</v>
      </c>
      <c r="E611" s="27" t="s">
        <v>68</v>
      </c>
      <c r="O611" s="50">
        <v>60.6</v>
      </c>
      <c r="P611" s="25">
        <v>276.24</v>
      </c>
    </row>
    <row r="612" spans="2:16" x14ac:dyDescent="0.3">
      <c r="B612" s="25">
        <v>276.33999999999997</v>
      </c>
      <c r="C612" s="50">
        <v>60.7</v>
      </c>
      <c r="D612" s="26">
        <v>2783.8</v>
      </c>
      <c r="E612" s="27" t="s">
        <v>68</v>
      </c>
      <c r="O612" s="50">
        <v>60.7</v>
      </c>
      <c r="P612" s="25">
        <v>276.33999999999997</v>
      </c>
    </row>
    <row r="613" spans="2:16" x14ac:dyDescent="0.3">
      <c r="B613" s="25">
        <v>276.45</v>
      </c>
      <c r="C613" s="50">
        <v>60.8</v>
      </c>
      <c r="D613" s="26">
        <v>2783.7</v>
      </c>
      <c r="E613" s="27" t="s">
        <v>68</v>
      </c>
      <c r="O613" s="50">
        <v>60.8</v>
      </c>
      <c r="P613" s="25">
        <v>276.45</v>
      </c>
    </row>
    <row r="614" spans="2:16" x14ac:dyDescent="0.3">
      <c r="B614" s="25">
        <v>276.56</v>
      </c>
      <c r="C614" s="50">
        <v>60.9</v>
      </c>
      <c r="D614" s="26">
        <v>2783.6</v>
      </c>
      <c r="E614" s="27" t="s">
        <v>68</v>
      </c>
      <c r="O614" s="50">
        <v>60.9</v>
      </c>
      <c r="P614" s="25">
        <v>276.56</v>
      </c>
    </row>
    <row r="615" spans="2:16" x14ac:dyDescent="0.3">
      <c r="B615" s="25">
        <v>276.67</v>
      </c>
      <c r="C615" s="50">
        <v>61</v>
      </c>
      <c r="D615" s="26">
        <v>2783.5</v>
      </c>
      <c r="E615" s="27" t="s">
        <v>68</v>
      </c>
      <c r="O615" s="50">
        <v>61</v>
      </c>
      <c r="P615" s="25">
        <v>276.67</v>
      </c>
    </row>
    <row r="616" spans="2:16" x14ac:dyDescent="0.3">
      <c r="B616" s="25">
        <v>276.77</v>
      </c>
      <c r="C616" s="50">
        <v>61.1</v>
      </c>
      <c r="D616" s="26">
        <v>2783.4</v>
      </c>
      <c r="E616" s="27" t="s">
        <v>68</v>
      </c>
      <c r="O616" s="50">
        <v>61.1</v>
      </c>
      <c r="P616" s="25">
        <v>276.77</v>
      </c>
    </row>
    <row r="617" spans="2:16" x14ac:dyDescent="0.3">
      <c r="B617" s="25">
        <v>276.88</v>
      </c>
      <c r="C617" s="50">
        <v>61.2</v>
      </c>
      <c r="D617" s="26">
        <v>2783.3</v>
      </c>
      <c r="E617" s="27" t="s">
        <v>68</v>
      </c>
      <c r="O617" s="50">
        <v>61.2</v>
      </c>
      <c r="P617" s="25">
        <v>276.88</v>
      </c>
    </row>
    <row r="618" spans="2:16" x14ac:dyDescent="0.3">
      <c r="B618" s="25">
        <v>276.99</v>
      </c>
      <c r="C618" s="50">
        <v>61.3</v>
      </c>
      <c r="D618" s="26">
        <v>2783.2</v>
      </c>
      <c r="E618" s="27" t="s">
        <v>68</v>
      </c>
      <c r="O618" s="50">
        <v>61.3</v>
      </c>
      <c r="P618" s="25">
        <v>276.99</v>
      </c>
    </row>
    <row r="619" spans="2:16" x14ac:dyDescent="0.3">
      <c r="B619" s="25">
        <v>277.08999999999997</v>
      </c>
      <c r="C619" s="50">
        <v>61.4</v>
      </c>
      <c r="D619" s="26">
        <v>2783</v>
      </c>
      <c r="E619" s="27" t="s">
        <v>68</v>
      </c>
      <c r="O619" s="50">
        <v>61.4</v>
      </c>
      <c r="P619" s="25">
        <v>277.08999999999997</v>
      </c>
    </row>
    <row r="620" spans="2:16" x14ac:dyDescent="0.3">
      <c r="B620" s="25">
        <v>277.2</v>
      </c>
      <c r="C620" s="50">
        <v>61.5</v>
      </c>
      <c r="D620" s="26">
        <v>2782.9</v>
      </c>
      <c r="E620" s="27" t="s">
        <v>68</v>
      </c>
      <c r="O620" s="50">
        <v>61.5</v>
      </c>
      <c r="P620" s="25">
        <v>277.2</v>
      </c>
    </row>
    <row r="621" spans="2:16" x14ac:dyDescent="0.3">
      <c r="B621" s="25">
        <v>277.31</v>
      </c>
      <c r="C621" s="50">
        <v>61.6</v>
      </c>
      <c r="D621" s="26">
        <v>2782.8</v>
      </c>
      <c r="E621" s="27" t="s">
        <v>68</v>
      </c>
      <c r="O621" s="50">
        <v>61.6</v>
      </c>
      <c r="P621" s="25">
        <v>277.31</v>
      </c>
    </row>
    <row r="622" spans="2:16" x14ac:dyDescent="0.3">
      <c r="B622" s="25">
        <v>277.41000000000003</v>
      </c>
      <c r="C622" s="50">
        <v>61.7</v>
      </c>
      <c r="D622" s="26">
        <v>2782.7</v>
      </c>
      <c r="E622" s="27" t="s">
        <v>68</v>
      </c>
      <c r="O622" s="50">
        <v>61.7</v>
      </c>
      <c r="P622" s="25">
        <v>277.41000000000003</v>
      </c>
    </row>
    <row r="623" spans="2:16" x14ac:dyDescent="0.3">
      <c r="B623" s="25">
        <v>277.52</v>
      </c>
      <c r="C623" s="50">
        <v>61.8</v>
      </c>
      <c r="D623" s="26">
        <v>2782.6</v>
      </c>
      <c r="E623" s="27" t="s">
        <v>68</v>
      </c>
      <c r="O623" s="50">
        <v>61.8</v>
      </c>
      <c r="P623" s="25">
        <v>277.52</v>
      </c>
    </row>
    <row r="624" spans="2:16" x14ac:dyDescent="0.3">
      <c r="B624" s="25">
        <v>277.63</v>
      </c>
      <c r="C624" s="50">
        <v>61.9</v>
      </c>
      <c r="D624" s="26">
        <v>2782.5</v>
      </c>
      <c r="E624" s="27" t="s">
        <v>68</v>
      </c>
      <c r="O624" s="50">
        <v>61.9</v>
      </c>
      <c r="P624" s="25">
        <v>277.63</v>
      </c>
    </row>
    <row r="625" spans="2:16" x14ac:dyDescent="0.3">
      <c r="B625" s="25">
        <v>277.73</v>
      </c>
      <c r="C625" s="50">
        <v>62</v>
      </c>
      <c r="D625" s="26">
        <v>2782.4</v>
      </c>
      <c r="E625" s="27" t="s">
        <v>68</v>
      </c>
      <c r="O625" s="50">
        <v>62</v>
      </c>
      <c r="P625" s="25">
        <v>277.73</v>
      </c>
    </row>
    <row r="626" spans="2:16" x14ac:dyDescent="0.3">
      <c r="B626" s="25">
        <v>277.83999999999997</v>
      </c>
      <c r="C626" s="50">
        <v>62.1</v>
      </c>
      <c r="D626" s="26">
        <v>2782.3</v>
      </c>
      <c r="E626" s="27" t="s">
        <v>68</v>
      </c>
      <c r="O626" s="50">
        <v>62.1</v>
      </c>
      <c r="P626" s="25">
        <v>277.83999999999997</v>
      </c>
    </row>
    <row r="627" spans="2:16" x14ac:dyDescent="0.3">
      <c r="B627" s="25">
        <v>277.94</v>
      </c>
      <c r="C627" s="50">
        <v>62.2</v>
      </c>
      <c r="D627" s="26">
        <v>2782.1</v>
      </c>
      <c r="E627" s="27" t="s">
        <v>68</v>
      </c>
      <c r="O627" s="50">
        <v>62.2</v>
      </c>
      <c r="P627" s="25">
        <v>277.94</v>
      </c>
    </row>
    <row r="628" spans="2:16" x14ac:dyDescent="0.3">
      <c r="B628" s="25">
        <v>278.05</v>
      </c>
      <c r="C628" s="50">
        <v>62.3</v>
      </c>
      <c r="D628" s="26">
        <v>2782</v>
      </c>
      <c r="E628" s="27" t="s">
        <v>68</v>
      </c>
      <c r="O628" s="50">
        <v>62.3</v>
      </c>
      <c r="P628" s="25">
        <v>278.05</v>
      </c>
    </row>
    <row r="629" spans="2:16" x14ac:dyDescent="0.3">
      <c r="B629" s="25">
        <v>278.16000000000003</v>
      </c>
      <c r="C629" s="50">
        <v>62.4</v>
      </c>
      <c r="D629" s="26">
        <v>2781.9</v>
      </c>
      <c r="E629" s="27" t="s">
        <v>68</v>
      </c>
      <c r="O629" s="50">
        <v>62.4</v>
      </c>
      <c r="P629" s="25">
        <v>278.16000000000003</v>
      </c>
    </row>
    <row r="630" spans="2:16" x14ac:dyDescent="0.3">
      <c r="B630" s="25">
        <v>278.26</v>
      </c>
      <c r="C630" s="50">
        <v>62.5</v>
      </c>
      <c r="D630" s="26">
        <v>2781.8</v>
      </c>
      <c r="E630" s="27" t="s">
        <v>68</v>
      </c>
      <c r="O630" s="50">
        <v>62.5</v>
      </c>
      <c r="P630" s="25">
        <v>278.26</v>
      </c>
    </row>
    <row r="631" spans="2:16" x14ac:dyDescent="0.3">
      <c r="B631" s="25">
        <v>278.37</v>
      </c>
      <c r="C631" s="50">
        <v>62.6</v>
      </c>
      <c r="D631" s="26">
        <v>2781.7</v>
      </c>
      <c r="E631" s="27" t="s">
        <v>68</v>
      </c>
      <c r="O631" s="50">
        <v>62.6</v>
      </c>
      <c r="P631" s="25">
        <v>278.37</v>
      </c>
    </row>
    <row r="632" spans="2:16" x14ac:dyDescent="0.3">
      <c r="B632" s="25">
        <v>278.47000000000003</v>
      </c>
      <c r="C632" s="50">
        <v>62.7</v>
      </c>
      <c r="D632" s="26">
        <v>2781.6</v>
      </c>
      <c r="E632" s="27" t="s">
        <v>68</v>
      </c>
      <c r="O632" s="50">
        <v>62.7</v>
      </c>
      <c r="P632" s="25">
        <v>278.47000000000003</v>
      </c>
    </row>
    <row r="633" spans="2:16" x14ac:dyDescent="0.3">
      <c r="B633" s="25">
        <v>278.58</v>
      </c>
      <c r="C633" s="50">
        <v>62.8</v>
      </c>
      <c r="D633" s="26">
        <v>2781.5</v>
      </c>
      <c r="E633" s="27" t="s">
        <v>68</v>
      </c>
      <c r="O633" s="50">
        <v>62.8</v>
      </c>
      <c r="P633" s="25">
        <v>278.58</v>
      </c>
    </row>
    <row r="634" spans="2:16" x14ac:dyDescent="0.3">
      <c r="B634" s="25">
        <v>278.68</v>
      </c>
      <c r="C634" s="50">
        <v>62.9</v>
      </c>
      <c r="D634" s="26">
        <v>2781.3</v>
      </c>
      <c r="E634" s="27" t="s">
        <v>68</v>
      </c>
      <c r="O634" s="50">
        <v>62.9</v>
      </c>
      <c r="P634" s="25">
        <v>278.68</v>
      </c>
    </row>
    <row r="635" spans="2:16" x14ac:dyDescent="0.3">
      <c r="B635" s="25">
        <v>278.79000000000002</v>
      </c>
      <c r="C635" s="50">
        <v>63</v>
      </c>
      <c r="D635" s="26">
        <v>2781.2</v>
      </c>
      <c r="E635" s="27" t="s">
        <v>68</v>
      </c>
      <c r="O635" s="50">
        <v>63</v>
      </c>
      <c r="P635" s="25">
        <v>278.79000000000002</v>
      </c>
    </row>
    <row r="636" spans="2:16" x14ac:dyDescent="0.3">
      <c r="B636" s="25">
        <v>278.89</v>
      </c>
      <c r="C636" s="50">
        <v>63.1</v>
      </c>
      <c r="D636" s="26">
        <v>2781.1</v>
      </c>
      <c r="E636" s="27" t="s">
        <v>68</v>
      </c>
      <c r="O636" s="50">
        <v>63.1</v>
      </c>
      <c r="P636" s="25">
        <v>278.89</v>
      </c>
    </row>
    <row r="637" spans="2:16" x14ac:dyDescent="0.3">
      <c r="B637" s="25">
        <v>279</v>
      </c>
      <c r="C637" s="50">
        <v>63.2</v>
      </c>
      <c r="D637" s="26">
        <v>2781</v>
      </c>
      <c r="E637" s="27" t="s">
        <v>68</v>
      </c>
      <c r="O637" s="50">
        <v>63.2</v>
      </c>
      <c r="P637" s="25">
        <v>279</v>
      </c>
    </row>
    <row r="638" spans="2:16" x14ac:dyDescent="0.3">
      <c r="B638" s="25">
        <v>279.10000000000002</v>
      </c>
      <c r="C638" s="50">
        <v>63.3</v>
      </c>
      <c r="D638" s="26">
        <v>2780.9</v>
      </c>
      <c r="E638" s="27" t="s">
        <v>68</v>
      </c>
      <c r="O638" s="50">
        <v>63.3</v>
      </c>
      <c r="P638" s="25">
        <v>279.10000000000002</v>
      </c>
    </row>
    <row r="639" spans="2:16" x14ac:dyDescent="0.3">
      <c r="B639" s="25">
        <v>279.20999999999998</v>
      </c>
      <c r="C639" s="50">
        <v>63.4</v>
      </c>
      <c r="D639" s="26">
        <v>2780.8</v>
      </c>
      <c r="E639" s="27" t="s">
        <v>68</v>
      </c>
      <c r="O639" s="50">
        <v>63.4</v>
      </c>
      <c r="P639" s="25">
        <v>279.20999999999998</v>
      </c>
    </row>
    <row r="640" spans="2:16" x14ac:dyDescent="0.3">
      <c r="B640" s="25">
        <v>279.31</v>
      </c>
      <c r="C640" s="50">
        <v>63.5</v>
      </c>
      <c r="D640" s="26">
        <v>2780.6</v>
      </c>
      <c r="E640" s="27" t="s">
        <v>68</v>
      </c>
      <c r="O640" s="50">
        <v>63.5</v>
      </c>
      <c r="P640" s="25">
        <v>279.31</v>
      </c>
    </row>
    <row r="641" spans="2:16" x14ac:dyDescent="0.3">
      <c r="B641" s="25">
        <v>279.41000000000003</v>
      </c>
      <c r="C641" s="50">
        <v>63.6</v>
      </c>
      <c r="D641" s="26">
        <v>2780.5</v>
      </c>
      <c r="E641" s="27" t="s">
        <v>68</v>
      </c>
      <c r="O641" s="50">
        <v>63.6</v>
      </c>
      <c r="P641" s="25">
        <v>279.41000000000003</v>
      </c>
    </row>
    <row r="642" spans="2:16" x14ac:dyDescent="0.3">
      <c r="B642" s="25">
        <v>279.52</v>
      </c>
      <c r="C642" s="50">
        <v>63.7</v>
      </c>
      <c r="D642" s="26">
        <v>2780.4</v>
      </c>
      <c r="E642" s="27" t="s">
        <v>68</v>
      </c>
      <c r="O642" s="50">
        <v>63.7</v>
      </c>
      <c r="P642" s="25">
        <v>279.52</v>
      </c>
    </row>
    <row r="643" spans="2:16" x14ac:dyDescent="0.3">
      <c r="B643" s="25">
        <v>279.62</v>
      </c>
      <c r="C643" s="50">
        <v>63.8</v>
      </c>
      <c r="D643" s="26">
        <v>2780.3</v>
      </c>
      <c r="E643" s="27" t="s">
        <v>68</v>
      </c>
      <c r="O643" s="50">
        <v>63.8</v>
      </c>
      <c r="P643" s="25">
        <v>279.62</v>
      </c>
    </row>
    <row r="644" spans="2:16" x14ac:dyDescent="0.3">
      <c r="B644" s="25">
        <v>279.72000000000003</v>
      </c>
      <c r="C644" s="50">
        <v>63.9</v>
      </c>
      <c r="D644" s="26">
        <v>2780.2</v>
      </c>
      <c r="E644" s="27" t="s">
        <v>68</v>
      </c>
      <c r="O644" s="50">
        <v>63.9</v>
      </c>
      <c r="P644" s="25">
        <v>279.72000000000003</v>
      </c>
    </row>
    <row r="645" spans="2:16" x14ac:dyDescent="0.3">
      <c r="B645" s="25">
        <v>279.83</v>
      </c>
      <c r="C645" s="50">
        <v>64</v>
      </c>
      <c r="D645" s="26">
        <v>2780.1</v>
      </c>
      <c r="E645" s="27" t="s">
        <v>68</v>
      </c>
      <c r="O645" s="50">
        <v>64</v>
      </c>
      <c r="P645" s="25">
        <v>279.83</v>
      </c>
    </row>
    <row r="646" spans="2:16" x14ac:dyDescent="0.3">
      <c r="B646" s="25">
        <v>279.93</v>
      </c>
      <c r="C646" s="50">
        <v>64.099999999999994</v>
      </c>
      <c r="D646" s="26">
        <v>2779.9</v>
      </c>
      <c r="E646" s="27" t="s">
        <v>68</v>
      </c>
      <c r="O646" s="50">
        <v>64.099999999999994</v>
      </c>
      <c r="P646" s="25">
        <v>279.93</v>
      </c>
    </row>
    <row r="647" spans="2:16" x14ac:dyDescent="0.3">
      <c r="B647" s="25">
        <v>280.04000000000002</v>
      </c>
      <c r="C647" s="50">
        <v>64.2</v>
      </c>
      <c r="D647" s="26">
        <v>2779.8</v>
      </c>
      <c r="E647" s="27" t="s">
        <v>68</v>
      </c>
      <c r="O647" s="50">
        <v>64.2</v>
      </c>
      <c r="P647" s="25">
        <v>280.04000000000002</v>
      </c>
    </row>
    <row r="648" spans="2:16" x14ac:dyDescent="0.3">
      <c r="B648" s="25">
        <v>280.14</v>
      </c>
      <c r="C648" s="50">
        <v>64.3</v>
      </c>
      <c r="D648" s="26">
        <v>2779.7</v>
      </c>
      <c r="E648" s="27" t="s">
        <v>68</v>
      </c>
      <c r="O648" s="50">
        <v>64.3</v>
      </c>
      <c r="P648" s="25">
        <v>280.14</v>
      </c>
    </row>
    <row r="649" spans="2:16" x14ac:dyDescent="0.3">
      <c r="B649" s="25">
        <v>280.24</v>
      </c>
      <c r="C649" s="50">
        <v>64.400000000000006</v>
      </c>
      <c r="D649" s="26">
        <v>2779.6</v>
      </c>
      <c r="E649" s="27" t="s">
        <v>68</v>
      </c>
      <c r="O649" s="50">
        <v>64.400000000000006</v>
      </c>
      <c r="P649" s="25">
        <v>280.24</v>
      </c>
    </row>
    <row r="650" spans="2:16" x14ac:dyDescent="0.3">
      <c r="B650" s="25">
        <v>280.33999999999997</v>
      </c>
      <c r="C650" s="50">
        <v>64.5</v>
      </c>
      <c r="D650" s="26">
        <v>2779.5</v>
      </c>
      <c r="E650" s="27" t="s">
        <v>68</v>
      </c>
      <c r="O650" s="50">
        <v>64.5</v>
      </c>
      <c r="P650" s="25">
        <v>280.33999999999997</v>
      </c>
    </row>
    <row r="651" spans="2:16" x14ac:dyDescent="0.3">
      <c r="B651" s="25">
        <v>280.45</v>
      </c>
      <c r="C651" s="50">
        <v>64.599999999999994</v>
      </c>
      <c r="D651" s="26">
        <v>2779.4</v>
      </c>
      <c r="E651" s="27" t="s">
        <v>68</v>
      </c>
      <c r="O651" s="50">
        <v>64.599999999999994</v>
      </c>
      <c r="P651" s="25">
        <v>280.45</v>
      </c>
    </row>
    <row r="652" spans="2:16" x14ac:dyDescent="0.3">
      <c r="B652" s="25">
        <v>280.55</v>
      </c>
      <c r="C652" s="50">
        <v>64.7</v>
      </c>
      <c r="D652" s="26">
        <v>2779.2</v>
      </c>
      <c r="E652" s="27" t="s">
        <v>68</v>
      </c>
      <c r="O652" s="50">
        <v>64.7</v>
      </c>
      <c r="P652" s="25">
        <v>280.55</v>
      </c>
    </row>
    <row r="653" spans="2:16" x14ac:dyDescent="0.3">
      <c r="B653" s="25">
        <v>280.64999999999998</v>
      </c>
      <c r="C653" s="50">
        <v>64.8</v>
      </c>
      <c r="D653" s="26">
        <v>2779.1</v>
      </c>
      <c r="E653" s="27" t="s">
        <v>68</v>
      </c>
      <c r="O653" s="50">
        <v>64.8</v>
      </c>
      <c r="P653" s="25">
        <v>280.64999999999998</v>
      </c>
    </row>
    <row r="654" spans="2:16" x14ac:dyDescent="0.3">
      <c r="B654" s="25">
        <v>280.76</v>
      </c>
      <c r="C654" s="50">
        <v>64.900000000000006</v>
      </c>
      <c r="D654" s="26">
        <v>2779</v>
      </c>
      <c r="E654" s="27" t="s">
        <v>68</v>
      </c>
      <c r="O654" s="50">
        <v>64.900000000000006</v>
      </c>
      <c r="P654" s="25">
        <v>280.76</v>
      </c>
    </row>
    <row r="655" spans="2:16" x14ac:dyDescent="0.3">
      <c r="B655" s="25">
        <v>280.86</v>
      </c>
      <c r="C655" s="50">
        <v>65</v>
      </c>
      <c r="D655" s="26">
        <v>2778.9</v>
      </c>
      <c r="E655" s="27" t="s">
        <v>68</v>
      </c>
      <c r="O655" s="50">
        <v>65</v>
      </c>
      <c r="P655" s="25">
        <v>280.86</v>
      </c>
    </row>
    <row r="656" spans="2:16" x14ac:dyDescent="0.3">
      <c r="B656" s="25">
        <v>280.95999999999998</v>
      </c>
      <c r="C656" s="50">
        <v>65.099999999999994</v>
      </c>
      <c r="D656" s="26">
        <v>2778.8</v>
      </c>
      <c r="E656" s="27" t="s">
        <v>68</v>
      </c>
      <c r="O656" s="50">
        <v>65.099999999999994</v>
      </c>
      <c r="P656" s="25">
        <v>280.95999999999998</v>
      </c>
    </row>
    <row r="657" spans="2:16" x14ac:dyDescent="0.3">
      <c r="B657" s="25">
        <v>281.06</v>
      </c>
      <c r="C657" s="50">
        <v>65.2</v>
      </c>
      <c r="D657" s="26">
        <v>2778.6</v>
      </c>
      <c r="E657" s="27" t="s">
        <v>68</v>
      </c>
      <c r="O657" s="50">
        <v>65.2</v>
      </c>
      <c r="P657" s="25">
        <v>281.06</v>
      </c>
    </row>
    <row r="658" spans="2:16" x14ac:dyDescent="0.3">
      <c r="B658" s="25">
        <v>281.16000000000003</v>
      </c>
      <c r="C658" s="50">
        <v>65.3</v>
      </c>
      <c r="D658" s="26">
        <v>2778.5</v>
      </c>
      <c r="E658" s="27" t="s">
        <v>68</v>
      </c>
      <c r="O658" s="50">
        <v>65.3</v>
      </c>
      <c r="P658" s="25">
        <v>281.16000000000003</v>
      </c>
    </row>
    <row r="659" spans="2:16" x14ac:dyDescent="0.3">
      <c r="B659" s="25">
        <v>281.27</v>
      </c>
      <c r="C659" s="50">
        <v>65.400000000000006</v>
      </c>
      <c r="D659" s="26">
        <v>2778.4</v>
      </c>
      <c r="E659" s="27" t="s">
        <v>68</v>
      </c>
      <c r="O659" s="50">
        <v>65.400000000000006</v>
      </c>
      <c r="P659" s="25">
        <v>281.27</v>
      </c>
    </row>
    <row r="660" spans="2:16" x14ac:dyDescent="0.3">
      <c r="B660" s="25">
        <v>281.37</v>
      </c>
      <c r="C660" s="50">
        <v>65.5</v>
      </c>
      <c r="D660" s="26">
        <v>2778.3</v>
      </c>
      <c r="E660" s="27" t="s">
        <v>68</v>
      </c>
      <c r="O660" s="50">
        <v>65.5</v>
      </c>
      <c r="P660" s="25">
        <v>281.37</v>
      </c>
    </row>
    <row r="661" spans="2:16" x14ac:dyDescent="0.3">
      <c r="B661" s="25">
        <v>281.47000000000003</v>
      </c>
      <c r="C661" s="50">
        <v>65.599999999999994</v>
      </c>
      <c r="D661" s="26">
        <v>2778.2</v>
      </c>
      <c r="E661" s="27" t="s">
        <v>68</v>
      </c>
      <c r="O661" s="50">
        <v>65.599999999999994</v>
      </c>
      <c r="P661" s="25">
        <v>281.47000000000003</v>
      </c>
    </row>
    <row r="662" spans="2:16" x14ac:dyDescent="0.3">
      <c r="B662" s="25">
        <v>281.57</v>
      </c>
      <c r="C662" s="50">
        <v>65.7</v>
      </c>
      <c r="D662" s="26">
        <v>2778</v>
      </c>
      <c r="E662" s="27" t="s">
        <v>68</v>
      </c>
      <c r="O662" s="50">
        <v>65.7</v>
      </c>
      <c r="P662" s="25">
        <v>281.57</v>
      </c>
    </row>
    <row r="663" spans="2:16" x14ac:dyDescent="0.3">
      <c r="B663" s="25">
        <v>281.67</v>
      </c>
      <c r="C663" s="50">
        <v>65.8</v>
      </c>
      <c r="D663" s="26">
        <v>2777.9</v>
      </c>
      <c r="E663" s="27" t="s">
        <v>68</v>
      </c>
      <c r="O663" s="50">
        <v>65.8</v>
      </c>
      <c r="P663" s="25">
        <v>281.67</v>
      </c>
    </row>
    <row r="664" spans="2:16" x14ac:dyDescent="0.3">
      <c r="B664" s="25">
        <v>281.77</v>
      </c>
      <c r="C664" s="50">
        <v>65.900000000000006</v>
      </c>
      <c r="D664" s="26">
        <v>2777.8</v>
      </c>
      <c r="E664" s="27" t="s">
        <v>68</v>
      </c>
      <c r="O664" s="50">
        <v>65.900000000000006</v>
      </c>
      <c r="P664" s="25">
        <v>281.77</v>
      </c>
    </row>
    <row r="665" spans="2:16" x14ac:dyDescent="0.3">
      <c r="B665" s="25">
        <v>281.87</v>
      </c>
      <c r="C665" s="50">
        <v>66</v>
      </c>
      <c r="D665" s="26">
        <v>2777.7</v>
      </c>
      <c r="E665" s="27" t="s">
        <v>68</v>
      </c>
      <c r="O665" s="50">
        <v>66</v>
      </c>
      <c r="P665" s="25">
        <v>281.87</v>
      </c>
    </row>
    <row r="666" spans="2:16" x14ac:dyDescent="0.3">
      <c r="B666" s="25">
        <v>281.98</v>
      </c>
      <c r="C666" s="50">
        <v>66.099999999999994</v>
      </c>
      <c r="D666" s="26">
        <v>2777.5</v>
      </c>
      <c r="E666" s="27" t="s">
        <v>68</v>
      </c>
      <c r="O666" s="50">
        <v>66.099999999999994</v>
      </c>
      <c r="P666" s="25">
        <v>281.98</v>
      </c>
    </row>
    <row r="667" spans="2:16" x14ac:dyDescent="0.3">
      <c r="B667" s="25">
        <v>282.08</v>
      </c>
      <c r="C667" s="50">
        <v>66.2</v>
      </c>
      <c r="D667" s="26">
        <v>2777.4</v>
      </c>
      <c r="E667" s="27" t="s">
        <v>68</v>
      </c>
      <c r="O667" s="50">
        <v>66.2</v>
      </c>
      <c r="P667" s="25">
        <v>282.08</v>
      </c>
    </row>
    <row r="668" spans="2:16" x14ac:dyDescent="0.3">
      <c r="B668" s="25">
        <v>282.18</v>
      </c>
      <c r="C668" s="50">
        <v>66.3</v>
      </c>
      <c r="D668" s="26">
        <v>2777.3</v>
      </c>
      <c r="E668" s="27" t="s">
        <v>68</v>
      </c>
      <c r="O668" s="50">
        <v>66.3</v>
      </c>
      <c r="P668" s="25">
        <v>282.18</v>
      </c>
    </row>
    <row r="669" spans="2:16" x14ac:dyDescent="0.3">
      <c r="B669" s="25">
        <v>282.27999999999997</v>
      </c>
      <c r="C669" s="50">
        <v>66.400000000000006</v>
      </c>
      <c r="D669" s="26">
        <v>2777.2</v>
      </c>
      <c r="E669" s="27" t="s">
        <v>68</v>
      </c>
      <c r="O669" s="50">
        <v>66.400000000000006</v>
      </c>
      <c r="P669" s="25">
        <v>282.27999999999997</v>
      </c>
    </row>
    <row r="670" spans="2:16" x14ac:dyDescent="0.3">
      <c r="B670" s="25">
        <v>282.38</v>
      </c>
      <c r="C670" s="50">
        <v>66.5</v>
      </c>
      <c r="D670" s="26">
        <v>2777.1</v>
      </c>
      <c r="E670" s="27" t="s">
        <v>68</v>
      </c>
      <c r="O670" s="50">
        <v>66.5</v>
      </c>
      <c r="P670" s="25">
        <v>282.38</v>
      </c>
    </row>
    <row r="671" spans="2:16" x14ac:dyDescent="0.3">
      <c r="B671" s="25">
        <v>282.48</v>
      </c>
      <c r="C671" s="50">
        <v>66.599999999999994</v>
      </c>
      <c r="D671" s="26">
        <v>2776.9</v>
      </c>
      <c r="E671" s="27" t="s">
        <v>68</v>
      </c>
      <c r="O671" s="50">
        <v>66.599999999999994</v>
      </c>
      <c r="P671" s="25">
        <v>282.48</v>
      </c>
    </row>
    <row r="672" spans="2:16" x14ac:dyDescent="0.3">
      <c r="B672" s="25">
        <v>282.58</v>
      </c>
      <c r="C672" s="50">
        <v>66.7</v>
      </c>
      <c r="D672" s="26">
        <v>2776.8</v>
      </c>
      <c r="E672" s="27" t="s">
        <v>68</v>
      </c>
      <c r="O672" s="50">
        <v>66.7</v>
      </c>
      <c r="P672" s="25">
        <v>282.58</v>
      </c>
    </row>
    <row r="673" spans="2:16" x14ac:dyDescent="0.3">
      <c r="B673" s="25">
        <v>282.68</v>
      </c>
      <c r="C673" s="50">
        <v>66.8</v>
      </c>
      <c r="D673" s="26">
        <v>2776.7</v>
      </c>
      <c r="E673" s="27" t="s">
        <v>68</v>
      </c>
      <c r="O673" s="50">
        <v>66.8</v>
      </c>
      <c r="P673" s="25">
        <v>282.68</v>
      </c>
    </row>
    <row r="674" spans="2:16" x14ac:dyDescent="0.3">
      <c r="B674" s="25">
        <v>282.77999999999997</v>
      </c>
      <c r="C674" s="50">
        <v>66.900000000000006</v>
      </c>
      <c r="D674" s="26">
        <v>2776.6</v>
      </c>
      <c r="E674" s="27" t="s">
        <v>68</v>
      </c>
      <c r="O674" s="50">
        <v>66.900000000000006</v>
      </c>
      <c r="P674" s="25">
        <v>282.77999999999997</v>
      </c>
    </row>
    <row r="675" spans="2:16" x14ac:dyDescent="0.3">
      <c r="B675" s="25">
        <v>282.88</v>
      </c>
      <c r="C675" s="50">
        <v>67</v>
      </c>
      <c r="D675" s="26">
        <v>2776.4</v>
      </c>
      <c r="E675" s="27" t="s">
        <v>68</v>
      </c>
      <c r="O675" s="50">
        <v>67</v>
      </c>
      <c r="P675" s="25">
        <v>282.88</v>
      </c>
    </row>
    <row r="676" spans="2:16" x14ac:dyDescent="0.3">
      <c r="B676" s="25">
        <v>282.98</v>
      </c>
      <c r="C676" s="50">
        <v>67.099999999999994</v>
      </c>
      <c r="D676" s="26">
        <v>2776.3</v>
      </c>
      <c r="E676" s="27" t="s">
        <v>68</v>
      </c>
      <c r="O676" s="50">
        <v>67.099999999999994</v>
      </c>
      <c r="P676" s="25">
        <v>282.98</v>
      </c>
    </row>
    <row r="677" spans="2:16" x14ac:dyDescent="0.3">
      <c r="B677" s="25">
        <v>283.08</v>
      </c>
      <c r="C677" s="50">
        <v>67.2</v>
      </c>
      <c r="D677" s="26">
        <v>2776.2</v>
      </c>
      <c r="E677" s="27" t="s">
        <v>68</v>
      </c>
      <c r="O677" s="50">
        <v>67.2</v>
      </c>
      <c r="P677" s="25">
        <v>283.08</v>
      </c>
    </row>
    <row r="678" spans="2:16" x14ac:dyDescent="0.3">
      <c r="B678" s="25">
        <v>283.18</v>
      </c>
      <c r="C678" s="50">
        <v>67.3</v>
      </c>
      <c r="D678" s="26">
        <v>2776.1</v>
      </c>
      <c r="E678" s="27" t="s">
        <v>68</v>
      </c>
      <c r="O678" s="50">
        <v>67.3</v>
      </c>
      <c r="P678" s="25">
        <v>283.18</v>
      </c>
    </row>
    <row r="679" spans="2:16" x14ac:dyDescent="0.3">
      <c r="B679" s="25">
        <v>283.27999999999997</v>
      </c>
      <c r="C679" s="50">
        <v>67.400000000000006</v>
      </c>
      <c r="D679" s="26">
        <v>2775.9</v>
      </c>
      <c r="E679" s="27" t="s">
        <v>68</v>
      </c>
      <c r="O679" s="50">
        <v>67.400000000000006</v>
      </c>
      <c r="P679" s="25">
        <v>283.27999999999997</v>
      </c>
    </row>
    <row r="680" spans="2:16" x14ac:dyDescent="0.3">
      <c r="B680" s="25">
        <v>283.38</v>
      </c>
      <c r="C680" s="50">
        <v>67.5</v>
      </c>
      <c r="D680" s="26">
        <v>2775.8</v>
      </c>
      <c r="E680" s="27" t="s">
        <v>68</v>
      </c>
      <c r="O680" s="50">
        <v>67.5</v>
      </c>
      <c r="P680" s="25">
        <v>283.38</v>
      </c>
    </row>
    <row r="681" spans="2:16" x14ac:dyDescent="0.3">
      <c r="B681" s="25">
        <v>283.48</v>
      </c>
      <c r="C681" s="50">
        <v>67.599999999999994</v>
      </c>
      <c r="D681" s="26">
        <v>2775.7</v>
      </c>
      <c r="E681" s="27" t="s">
        <v>68</v>
      </c>
      <c r="O681" s="50">
        <v>67.599999999999994</v>
      </c>
      <c r="P681" s="25">
        <v>283.48</v>
      </c>
    </row>
    <row r="682" spans="2:16" x14ac:dyDescent="0.3">
      <c r="B682" s="25">
        <v>283.58</v>
      </c>
      <c r="C682" s="50">
        <v>67.7</v>
      </c>
      <c r="D682" s="26">
        <v>2775.6</v>
      </c>
      <c r="E682" s="27" t="s">
        <v>68</v>
      </c>
      <c r="O682" s="50">
        <v>67.7</v>
      </c>
      <c r="P682" s="25">
        <v>283.58</v>
      </c>
    </row>
    <row r="683" spans="2:16" x14ac:dyDescent="0.3">
      <c r="B683" s="25">
        <v>283.68</v>
      </c>
      <c r="C683" s="50">
        <v>67.8</v>
      </c>
      <c r="D683" s="26">
        <v>2775.4</v>
      </c>
      <c r="E683" s="27" t="s">
        <v>68</v>
      </c>
      <c r="O683" s="50">
        <v>67.8</v>
      </c>
      <c r="P683" s="25">
        <v>283.68</v>
      </c>
    </row>
    <row r="684" spans="2:16" x14ac:dyDescent="0.3">
      <c r="B684" s="25">
        <v>283.77999999999997</v>
      </c>
      <c r="C684" s="50">
        <v>67.900000000000006</v>
      </c>
      <c r="D684" s="26">
        <v>2775.3</v>
      </c>
      <c r="E684" s="27" t="s">
        <v>68</v>
      </c>
      <c r="O684" s="50">
        <v>67.900000000000006</v>
      </c>
      <c r="P684" s="25">
        <v>283.77999999999997</v>
      </c>
    </row>
    <row r="685" spans="2:16" x14ac:dyDescent="0.3">
      <c r="B685" s="25">
        <v>283.87</v>
      </c>
      <c r="C685" s="50">
        <v>68</v>
      </c>
      <c r="D685" s="26">
        <v>2775.2</v>
      </c>
      <c r="E685" s="27" t="s">
        <v>68</v>
      </c>
      <c r="O685" s="50">
        <v>68</v>
      </c>
      <c r="P685" s="25">
        <v>283.87</v>
      </c>
    </row>
    <row r="686" spans="2:16" x14ac:dyDescent="0.3">
      <c r="B686" s="25">
        <v>283.97000000000003</v>
      </c>
      <c r="C686" s="50">
        <v>68.099999999999994</v>
      </c>
      <c r="D686" s="26">
        <v>2775.1</v>
      </c>
      <c r="E686" s="27" t="s">
        <v>68</v>
      </c>
      <c r="O686" s="50">
        <v>68.099999999999994</v>
      </c>
      <c r="P686" s="25">
        <v>283.97000000000003</v>
      </c>
    </row>
    <row r="687" spans="2:16" x14ac:dyDescent="0.3">
      <c r="B687" s="25">
        <v>284.07</v>
      </c>
      <c r="C687" s="50">
        <v>68.2</v>
      </c>
      <c r="D687" s="26">
        <v>2774.9</v>
      </c>
      <c r="E687" s="27" t="s">
        <v>68</v>
      </c>
      <c r="O687" s="50">
        <v>68.2</v>
      </c>
      <c r="P687" s="25">
        <v>284.07</v>
      </c>
    </row>
    <row r="688" spans="2:16" x14ac:dyDescent="0.3">
      <c r="B688" s="25">
        <v>284.17</v>
      </c>
      <c r="C688" s="50">
        <v>68.3</v>
      </c>
      <c r="D688" s="26">
        <v>2774.8</v>
      </c>
      <c r="E688" s="27" t="s">
        <v>68</v>
      </c>
      <c r="O688" s="50">
        <v>68.3</v>
      </c>
      <c r="P688" s="25">
        <v>284.17</v>
      </c>
    </row>
    <row r="689" spans="2:16" x14ac:dyDescent="0.3">
      <c r="B689" s="25">
        <v>284.27</v>
      </c>
      <c r="C689" s="50">
        <v>68.400000000000006</v>
      </c>
      <c r="D689" s="26">
        <v>2774.7</v>
      </c>
      <c r="E689" s="27" t="s">
        <v>68</v>
      </c>
      <c r="O689" s="50">
        <v>68.400000000000006</v>
      </c>
      <c r="P689" s="25">
        <v>284.27</v>
      </c>
    </row>
    <row r="690" spans="2:16" x14ac:dyDescent="0.3">
      <c r="B690" s="25">
        <v>284.37</v>
      </c>
      <c r="C690" s="50">
        <v>68.5</v>
      </c>
      <c r="D690" s="26">
        <v>2774.6</v>
      </c>
      <c r="E690" s="27" t="s">
        <v>68</v>
      </c>
      <c r="O690" s="50">
        <v>68.5</v>
      </c>
      <c r="P690" s="25">
        <v>284.37</v>
      </c>
    </row>
    <row r="691" spans="2:16" x14ac:dyDescent="0.3">
      <c r="B691" s="25">
        <v>284.45999999999998</v>
      </c>
      <c r="C691" s="50">
        <v>68.599999999999994</v>
      </c>
      <c r="D691" s="26">
        <v>2774.4</v>
      </c>
      <c r="E691" s="27" t="s">
        <v>68</v>
      </c>
      <c r="O691" s="50">
        <v>68.599999999999994</v>
      </c>
      <c r="P691" s="25">
        <v>284.45999999999998</v>
      </c>
    </row>
    <row r="692" spans="2:16" x14ac:dyDescent="0.3">
      <c r="B692" s="25">
        <v>284.56</v>
      </c>
      <c r="C692" s="50">
        <v>68.7</v>
      </c>
      <c r="D692" s="26">
        <v>2774.3</v>
      </c>
      <c r="E692" s="27" t="s">
        <v>68</v>
      </c>
      <c r="O692" s="50">
        <v>68.7</v>
      </c>
      <c r="P692" s="25">
        <v>284.56</v>
      </c>
    </row>
    <row r="693" spans="2:16" x14ac:dyDescent="0.3">
      <c r="B693" s="25">
        <v>284.66000000000003</v>
      </c>
      <c r="C693" s="50">
        <v>68.8</v>
      </c>
      <c r="D693" s="26">
        <v>2774.2</v>
      </c>
      <c r="E693" s="27" t="s">
        <v>68</v>
      </c>
      <c r="O693" s="50">
        <v>68.8</v>
      </c>
      <c r="P693" s="25">
        <v>284.66000000000003</v>
      </c>
    </row>
    <row r="694" spans="2:16" x14ac:dyDescent="0.3">
      <c r="B694" s="25">
        <v>284.76</v>
      </c>
      <c r="C694" s="50">
        <v>68.900000000000006</v>
      </c>
      <c r="D694" s="26">
        <v>2774</v>
      </c>
      <c r="E694" s="27" t="s">
        <v>68</v>
      </c>
      <c r="O694" s="50">
        <v>68.900000000000006</v>
      </c>
      <c r="P694" s="25">
        <v>284.76</v>
      </c>
    </row>
    <row r="695" spans="2:16" x14ac:dyDescent="0.3">
      <c r="B695" s="25">
        <v>284.86</v>
      </c>
      <c r="C695" s="50">
        <v>69</v>
      </c>
      <c r="D695" s="26">
        <v>2773.9</v>
      </c>
      <c r="E695" s="27" t="s">
        <v>68</v>
      </c>
      <c r="O695" s="50">
        <v>69</v>
      </c>
      <c r="P695" s="25">
        <v>284.86</v>
      </c>
    </row>
    <row r="696" spans="2:16" x14ac:dyDescent="0.3">
      <c r="B696" s="25">
        <v>284.95</v>
      </c>
      <c r="C696" s="50">
        <v>69.099999999999994</v>
      </c>
      <c r="D696" s="26">
        <v>2773.8</v>
      </c>
      <c r="E696" s="27" t="s">
        <v>68</v>
      </c>
      <c r="O696" s="50">
        <v>69.099999999999994</v>
      </c>
      <c r="P696" s="25">
        <v>284.95</v>
      </c>
    </row>
    <row r="697" spans="2:16" x14ac:dyDescent="0.3">
      <c r="B697" s="25">
        <v>285.05</v>
      </c>
      <c r="C697" s="50">
        <v>69.2</v>
      </c>
      <c r="D697" s="26">
        <v>2773.7</v>
      </c>
      <c r="E697" s="27" t="s">
        <v>68</v>
      </c>
      <c r="O697" s="50">
        <v>69.2</v>
      </c>
      <c r="P697" s="25">
        <v>285.05</v>
      </c>
    </row>
    <row r="698" spans="2:16" x14ac:dyDescent="0.3">
      <c r="B698" s="25">
        <v>285.14999999999998</v>
      </c>
      <c r="C698" s="50">
        <v>69.3</v>
      </c>
      <c r="D698" s="26">
        <v>2773.5</v>
      </c>
      <c r="E698" s="27" t="s">
        <v>68</v>
      </c>
      <c r="O698" s="50">
        <v>69.3</v>
      </c>
      <c r="P698" s="25">
        <v>285.14999999999998</v>
      </c>
    </row>
    <row r="699" spans="2:16" x14ac:dyDescent="0.3">
      <c r="B699" s="25">
        <v>285.25</v>
      </c>
      <c r="C699" s="50">
        <v>69.400000000000006</v>
      </c>
      <c r="D699" s="26">
        <v>2773.4</v>
      </c>
      <c r="E699" s="27" t="s">
        <v>68</v>
      </c>
      <c r="O699" s="50">
        <v>69.400000000000006</v>
      </c>
      <c r="P699" s="25">
        <v>285.25</v>
      </c>
    </row>
    <row r="700" spans="2:16" x14ac:dyDescent="0.3">
      <c r="B700" s="25">
        <v>285.33999999999997</v>
      </c>
      <c r="C700" s="50">
        <v>69.5</v>
      </c>
      <c r="D700" s="26">
        <v>2773.3</v>
      </c>
      <c r="E700" s="27" t="s">
        <v>68</v>
      </c>
      <c r="O700" s="50">
        <v>69.5</v>
      </c>
      <c r="P700" s="25">
        <v>285.33999999999997</v>
      </c>
    </row>
    <row r="701" spans="2:16" x14ac:dyDescent="0.3">
      <c r="B701" s="25">
        <v>285.44</v>
      </c>
      <c r="C701" s="50">
        <v>69.599999999999994</v>
      </c>
      <c r="D701" s="26">
        <v>2773.1</v>
      </c>
      <c r="E701" s="27" t="s">
        <v>68</v>
      </c>
      <c r="O701" s="50">
        <v>69.599999999999994</v>
      </c>
      <c r="P701" s="25">
        <v>285.44</v>
      </c>
    </row>
    <row r="702" spans="2:16" x14ac:dyDescent="0.3">
      <c r="B702" s="25">
        <v>285.54000000000002</v>
      </c>
      <c r="C702" s="50">
        <v>69.7</v>
      </c>
      <c r="D702" s="26">
        <v>2773</v>
      </c>
      <c r="E702" s="27" t="s">
        <v>68</v>
      </c>
      <c r="O702" s="50">
        <v>69.7</v>
      </c>
      <c r="P702" s="25">
        <v>285.54000000000002</v>
      </c>
    </row>
    <row r="703" spans="2:16" x14ac:dyDescent="0.3">
      <c r="B703" s="25">
        <v>285.64</v>
      </c>
      <c r="C703" s="50">
        <v>69.8</v>
      </c>
      <c r="D703" s="26">
        <v>2772.9</v>
      </c>
      <c r="E703" s="27" t="s">
        <v>68</v>
      </c>
      <c r="O703" s="50">
        <v>69.8</v>
      </c>
      <c r="P703" s="25">
        <v>285.64</v>
      </c>
    </row>
    <row r="704" spans="2:16" x14ac:dyDescent="0.3">
      <c r="B704" s="25">
        <v>285.73</v>
      </c>
      <c r="C704" s="50">
        <v>69.900000000000006</v>
      </c>
      <c r="D704" s="26">
        <v>2772.8</v>
      </c>
      <c r="E704" s="27" t="s">
        <v>68</v>
      </c>
      <c r="O704" s="50">
        <v>69.900000000000006</v>
      </c>
      <c r="P704" s="25">
        <v>285.73</v>
      </c>
    </row>
    <row r="705" spans="2:16" x14ac:dyDescent="0.3">
      <c r="B705" s="25">
        <v>285.83</v>
      </c>
      <c r="C705" s="50">
        <v>70</v>
      </c>
      <c r="D705" s="26">
        <v>2772.6</v>
      </c>
      <c r="E705" s="27" t="s">
        <v>68</v>
      </c>
      <c r="O705" s="50">
        <v>70</v>
      </c>
      <c r="P705" s="25">
        <v>285.83</v>
      </c>
    </row>
    <row r="706" spans="2:16" x14ac:dyDescent="0.3">
      <c r="B706" s="25">
        <v>285.93</v>
      </c>
      <c r="C706" s="50">
        <v>70.099999999999994</v>
      </c>
      <c r="D706" s="26">
        <v>2772.5</v>
      </c>
      <c r="E706" s="27" t="s">
        <v>68</v>
      </c>
      <c r="O706" s="50">
        <v>70.099999999999994</v>
      </c>
      <c r="P706" s="25">
        <v>285.93</v>
      </c>
    </row>
    <row r="707" spans="2:16" x14ac:dyDescent="0.3">
      <c r="B707" s="25">
        <v>286.02</v>
      </c>
      <c r="C707" s="50">
        <v>70.2</v>
      </c>
      <c r="D707" s="26">
        <v>2772.4</v>
      </c>
      <c r="E707" s="27" t="s">
        <v>68</v>
      </c>
      <c r="O707" s="50">
        <v>70.2</v>
      </c>
      <c r="P707" s="25">
        <v>286.02</v>
      </c>
    </row>
    <row r="708" spans="2:16" x14ac:dyDescent="0.3">
      <c r="B708" s="25">
        <v>286.12</v>
      </c>
      <c r="C708" s="50">
        <v>70.3</v>
      </c>
      <c r="D708" s="26">
        <v>2772.2</v>
      </c>
      <c r="E708" s="27" t="s">
        <v>68</v>
      </c>
      <c r="O708" s="50">
        <v>70.3</v>
      </c>
      <c r="P708" s="25">
        <v>286.12</v>
      </c>
    </row>
    <row r="709" spans="2:16" x14ac:dyDescent="0.3">
      <c r="B709" s="25">
        <v>286.20999999999998</v>
      </c>
      <c r="C709" s="50">
        <v>70.400000000000006</v>
      </c>
      <c r="D709" s="26">
        <v>2772.1</v>
      </c>
      <c r="E709" s="27" t="s">
        <v>68</v>
      </c>
      <c r="O709" s="50">
        <v>70.400000000000006</v>
      </c>
      <c r="P709" s="25">
        <v>286.20999999999998</v>
      </c>
    </row>
    <row r="710" spans="2:16" x14ac:dyDescent="0.3">
      <c r="B710" s="25">
        <v>286.31</v>
      </c>
      <c r="C710" s="50">
        <v>70.5</v>
      </c>
      <c r="D710" s="26">
        <v>2772</v>
      </c>
      <c r="E710" s="27" t="s">
        <v>68</v>
      </c>
      <c r="O710" s="50">
        <v>70.5</v>
      </c>
      <c r="P710" s="25">
        <v>286.31</v>
      </c>
    </row>
    <row r="711" spans="2:16" x14ac:dyDescent="0.3">
      <c r="B711" s="25">
        <v>286.41000000000003</v>
      </c>
      <c r="C711" s="50">
        <v>70.599999999999994</v>
      </c>
      <c r="D711" s="26">
        <v>2771.8</v>
      </c>
      <c r="E711" s="27" t="s">
        <v>68</v>
      </c>
      <c r="O711" s="50">
        <v>70.599999999999994</v>
      </c>
      <c r="P711" s="25">
        <v>286.41000000000003</v>
      </c>
    </row>
    <row r="712" spans="2:16" x14ac:dyDescent="0.3">
      <c r="B712" s="25">
        <v>286.5</v>
      </c>
      <c r="C712" s="50">
        <v>70.7</v>
      </c>
      <c r="D712" s="26">
        <v>2771.7</v>
      </c>
      <c r="E712" s="27" t="s">
        <v>68</v>
      </c>
      <c r="O712" s="50">
        <v>70.7</v>
      </c>
      <c r="P712" s="25">
        <v>286.5</v>
      </c>
    </row>
    <row r="713" spans="2:16" x14ac:dyDescent="0.3">
      <c r="B713" s="25">
        <v>286.60000000000002</v>
      </c>
      <c r="C713" s="50">
        <v>70.8</v>
      </c>
      <c r="D713" s="26">
        <v>2771.6</v>
      </c>
      <c r="E713" s="27" t="s">
        <v>68</v>
      </c>
      <c r="O713" s="50">
        <v>70.8</v>
      </c>
      <c r="P713" s="25">
        <v>286.60000000000002</v>
      </c>
    </row>
    <row r="714" spans="2:16" x14ac:dyDescent="0.3">
      <c r="B714" s="25">
        <v>286.69</v>
      </c>
      <c r="C714" s="50">
        <v>70.900000000000006</v>
      </c>
      <c r="D714" s="26">
        <v>2771.5</v>
      </c>
      <c r="E714" s="27" t="s">
        <v>68</v>
      </c>
      <c r="O714" s="50">
        <v>70.900000000000006</v>
      </c>
      <c r="P714" s="25">
        <v>286.69</v>
      </c>
    </row>
    <row r="715" spans="2:16" x14ac:dyDescent="0.3">
      <c r="B715" s="25">
        <v>286.79000000000002</v>
      </c>
      <c r="C715" s="50">
        <v>71</v>
      </c>
      <c r="D715" s="26">
        <v>2771.3</v>
      </c>
      <c r="E715" s="27" t="s">
        <v>68</v>
      </c>
      <c r="O715" s="50">
        <v>71</v>
      </c>
      <c r="P715" s="25">
        <v>286.79000000000002</v>
      </c>
    </row>
    <row r="716" spans="2:16" x14ac:dyDescent="0.3">
      <c r="B716" s="25">
        <v>286.89</v>
      </c>
      <c r="C716" s="50">
        <v>71.099999999999994</v>
      </c>
      <c r="D716" s="26">
        <v>2771.2</v>
      </c>
      <c r="E716" s="27" t="s">
        <v>68</v>
      </c>
      <c r="O716" s="50">
        <v>71.099999999999994</v>
      </c>
      <c r="P716" s="25">
        <v>286.89</v>
      </c>
    </row>
    <row r="717" spans="2:16" x14ac:dyDescent="0.3">
      <c r="B717" s="25">
        <v>286.98</v>
      </c>
      <c r="C717" s="50">
        <v>71.2</v>
      </c>
      <c r="D717" s="26">
        <v>2771.1</v>
      </c>
      <c r="E717" s="27" t="s">
        <v>68</v>
      </c>
      <c r="O717" s="50">
        <v>71.2</v>
      </c>
      <c r="P717" s="25">
        <v>286.98</v>
      </c>
    </row>
    <row r="718" spans="2:16" x14ac:dyDescent="0.3">
      <c r="B718" s="25">
        <v>287.08</v>
      </c>
      <c r="C718" s="50">
        <v>71.3</v>
      </c>
      <c r="D718" s="26">
        <v>2770.9</v>
      </c>
      <c r="E718" s="27" t="s">
        <v>68</v>
      </c>
      <c r="O718" s="50">
        <v>71.3</v>
      </c>
      <c r="P718" s="25">
        <v>287.08</v>
      </c>
    </row>
    <row r="719" spans="2:16" x14ac:dyDescent="0.3">
      <c r="B719" s="25">
        <v>287.17</v>
      </c>
      <c r="C719" s="50">
        <v>71.400000000000006</v>
      </c>
      <c r="D719" s="26">
        <v>2770.8</v>
      </c>
      <c r="E719" s="27" t="s">
        <v>68</v>
      </c>
      <c r="O719" s="50">
        <v>71.400000000000006</v>
      </c>
      <c r="P719" s="25">
        <v>287.17</v>
      </c>
    </row>
    <row r="720" spans="2:16" x14ac:dyDescent="0.3">
      <c r="B720" s="25">
        <v>287.27</v>
      </c>
      <c r="C720" s="50">
        <v>71.5</v>
      </c>
      <c r="D720" s="26">
        <v>2770.7</v>
      </c>
      <c r="E720" s="27" t="s">
        <v>68</v>
      </c>
      <c r="O720" s="50">
        <v>71.5</v>
      </c>
      <c r="P720" s="25">
        <v>287.27</v>
      </c>
    </row>
    <row r="721" spans="2:16" x14ac:dyDescent="0.3">
      <c r="B721" s="25">
        <v>287.36</v>
      </c>
      <c r="C721" s="50">
        <v>71.599999999999994</v>
      </c>
      <c r="D721" s="26">
        <v>2770.5</v>
      </c>
      <c r="E721" s="27" t="s">
        <v>68</v>
      </c>
      <c r="O721" s="50">
        <v>71.599999999999994</v>
      </c>
      <c r="P721" s="25">
        <v>287.36</v>
      </c>
    </row>
    <row r="722" spans="2:16" x14ac:dyDescent="0.3">
      <c r="B722" s="25">
        <v>287.45999999999998</v>
      </c>
      <c r="C722" s="50">
        <v>71.7</v>
      </c>
      <c r="D722" s="26">
        <v>2770.4</v>
      </c>
      <c r="E722" s="27" t="s">
        <v>68</v>
      </c>
      <c r="O722" s="50">
        <v>71.7</v>
      </c>
      <c r="P722" s="25">
        <v>287.45999999999998</v>
      </c>
    </row>
    <row r="723" spans="2:16" x14ac:dyDescent="0.3">
      <c r="B723" s="25">
        <v>287.55</v>
      </c>
      <c r="C723" s="50">
        <v>71.8</v>
      </c>
      <c r="D723" s="26">
        <v>2770.3</v>
      </c>
      <c r="E723" s="27" t="s">
        <v>68</v>
      </c>
      <c r="O723" s="50">
        <v>71.8</v>
      </c>
      <c r="P723" s="25">
        <v>287.55</v>
      </c>
    </row>
    <row r="724" spans="2:16" x14ac:dyDescent="0.3">
      <c r="B724" s="25">
        <v>287.64999999999998</v>
      </c>
      <c r="C724" s="50">
        <v>71.900000000000006</v>
      </c>
      <c r="D724" s="26">
        <v>2770.1</v>
      </c>
      <c r="E724" s="27" t="s">
        <v>68</v>
      </c>
      <c r="O724" s="50">
        <v>71.900000000000006</v>
      </c>
      <c r="P724" s="25">
        <v>287.64999999999998</v>
      </c>
    </row>
    <row r="725" spans="2:16" x14ac:dyDescent="0.3">
      <c r="B725" s="25">
        <v>287.74</v>
      </c>
      <c r="C725" s="50">
        <v>72</v>
      </c>
      <c r="D725" s="26">
        <v>2770</v>
      </c>
      <c r="E725" s="27" t="s">
        <v>68</v>
      </c>
      <c r="O725" s="50">
        <v>72</v>
      </c>
      <c r="P725" s="25">
        <v>287.74</v>
      </c>
    </row>
    <row r="726" spans="2:16" x14ac:dyDescent="0.3">
      <c r="B726" s="25">
        <v>287.83999999999997</v>
      </c>
      <c r="C726" s="50">
        <v>72.099999999999994</v>
      </c>
      <c r="D726" s="26">
        <v>2769.9</v>
      </c>
      <c r="E726" s="27" t="s">
        <v>68</v>
      </c>
      <c r="O726" s="50">
        <v>72.099999999999994</v>
      </c>
      <c r="P726" s="25">
        <v>287.83999999999997</v>
      </c>
    </row>
    <row r="727" spans="2:16" x14ac:dyDescent="0.3">
      <c r="B727" s="25">
        <v>287.93</v>
      </c>
      <c r="C727" s="50">
        <v>72.2</v>
      </c>
      <c r="D727" s="26">
        <v>2769.7</v>
      </c>
      <c r="E727" s="27" t="s">
        <v>68</v>
      </c>
      <c r="O727" s="50">
        <v>72.2</v>
      </c>
      <c r="P727" s="25">
        <v>287.93</v>
      </c>
    </row>
    <row r="728" spans="2:16" x14ac:dyDescent="0.3">
      <c r="B728" s="25">
        <v>288.02</v>
      </c>
      <c r="C728" s="50">
        <v>72.3</v>
      </c>
      <c r="D728" s="26">
        <v>2769.6</v>
      </c>
      <c r="E728" s="27" t="s">
        <v>68</v>
      </c>
      <c r="O728" s="50">
        <v>72.3</v>
      </c>
      <c r="P728" s="25">
        <v>288.02</v>
      </c>
    </row>
    <row r="729" spans="2:16" x14ac:dyDescent="0.3">
      <c r="B729" s="25">
        <v>288.12</v>
      </c>
      <c r="C729" s="50">
        <v>72.400000000000006</v>
      </c>
      <c r="D729" s="26">
        <v>2769.5</v>
      </c>
      <c r="E729" s="27" t="s">
        <v>68</v>
      </c>
      <c r="O729" s="50">
        <v>72.400000000000006</v>
      </c>
      <c r="P729" s="25">
        <v>288.12</v>
      </c>
    </row>
    <row r="730" spans="2:16" x14ac:dyDescent="0.3">
      <c r="B730" s="25">
        <v>288.20999999999998</v>
      </c>
      <c r="C730" s="50">
        <v>72.5</v>
      </c>
      <c r="D730" s="26">
        <v>2769.3</v>
      </c>
      <c r="E730" s="27" t="s">
        <v>68</v>
      </c>
      <c r="O730" s="50">
        <v>72.5</v>
      </c>
      <c r="P730" s="25">
        <v>288.20999999999998</v>
      </c>
    </row>
    <row r="731" spans="2:16" x14ac:dyDescent="0.3">
      <c r="B731" s="25">
        <v>288.31</v>
      </c>
      <c r="C731" s="50">
        <v>72.599999999999994</v>
      </c>
      <c r="D731" s="26">
        <v>2769.2</v>
      </c>
      <c r="E731" s="27" t="s">
        <v>68</v>
      </c>
      <c r="O731" s="50">
        <v>72.599999999999994</v>
      </c>
      <c r="P731" s="25">
        <v>288.31</v>
      </c>
    </row>
    <row r="732" spans="2:16" x14ac:dyDescent="0.3">
      <c r="B732" s="25">
        <v>288.39999999999998</v>
      </c>
      <c r="C732" s="50">
        <v>72.7</v>
      </c>
      <c r="D732" s="26">
        <v>2769</v>
      </c>
      <c r="E732" s="27" t="s">
        <v>68</v>
      </c>
      <c r="O732" s="50">
        <v>72.7</v>
      </c>
      <c r="P732" s="25">
        <v>288.39999999999998</v>
      </c>
    </row>
    <row r="733" spans="2:16" x14ac:dyDescent="0.3">
      <c r="B733" s="25">
        <v>288.5</v>
      </c>
      <c r="C733" s="50">
        <v>72.8</v>
      </c>
      <c r="D733" s="26">
        <v>2768.9</v>
      </c>
      <c r="E733" s="27" t="s">
        <v>68</v>
      </c>
      <c r="O733" s="50">
        <v>72.8</v>
      </c>
      <c r="P733" s="25">
        <v>288.5</v>
      </c>
    </row>
    <row r="734" spans="2:16" x14ac:dyDescent="0.3">
      <c r="B734" s="25">
        <v>288.58999999999997</v>
      </c>
      <c r="C734" s="50">
        <v>72.900000000000006</v>
      </c>
      <c r="D734" s="26">
        <v>2768.8</v>
      </c>
      <c r="E734" s="27" t="s">
        <v>68</v>
      </c>
      <c r="O734" s="50">
        <v>72.900000000000006</v>
      </c>
      <c r="P734" s="25">
        <v>288.58999999999997</v>
      </c>
    </row>
    <row r="735" spans="2:16" x14ac:dyDescent="0.3">
      <c r="B735" s="25">
        <v>288.68</v>
      </c>
      <c r="C735" s="50">
        <v>73</v>
      </c>
      <c r="D735" s="26">
        <v>2768.6</v>
      </c>
      <c r="E735" s="27" t="s">
        <v>68</v>
      </c>
      <c r="O735" s="50">
        <v>73</v>
      </c>
      <c r="P735" s="25">
        <v>288.68</v>
      </c>
    </row>
    <row r="736" spans="2:16" x14ac:dyDescent="0.3">
      <c r="B736" s="25">
        <v>288.77999999999997</v>
      </c>
      <c r="C736" s="50">
        <v>73.099999999999994</v>
      </c>
      <c r="D736" s="26">
        <v>2768.5</v>
      </c>
      <c r="E736" s="27" t="s">
        <v>68</v>
      </c>
      <c r="O736" s="50">
        <v>73.099999999999994</v>
      </c>
      <c r="P736" s="25">
        <v>288.77999999999997</v>
      </c>
    </row>
    <row r="737" spans="2:16" x14ac:dyDescent="0.3">
      <c r="B737" s="25">
        <v>288.87</v>
      </c>
      <c r="C737" s="50">
        <v>73.2</v>
      </c>
      <c r="D737" s="26">
        <v>2768.4</v>
      </c>
      <c r="E737" s="27" t="s">
        <v>68</v>
      </c>
      <c r="O737" s="50">
        <v>73.2</v>
      </c>
      <c r="P737" s="25">
        <v>288.87</v>
      </c>
    </row>
    <row r="738" spans="2:16" x14ac:dyDescent="0.3">
      <c r="B738" s="25">
        <v>288.95999999999998</v>
      </c>
      <c r="C738" s="50">
        <v>73.3</v>
      </c>
      <c r="D738" s="26">
        <v>2768.2</v>
      </c>
      <c r="E738" s="27" t="s">
        <v>68</v>
      </c>
      <c r="O738" s="50">
        <v>73.3</v>
      </c>
      <c r="P738" s="25">
        <v>288.95999999999998</v>
      </c>
    </row>
    <row r="739" spans="2:16" x14ac:dyDescent="0.3">
      <c r="B739" s="25">
        <v>289.06</v>
      </c>
      <c r="C739" s="50">
        <v>73.400000000000006</v>
      </c>
      <c r="D739" s="26">
        <v>2768.1</v>
      </c>
      <c r="E739" s="27" t="s">
        <v>68</v>
      </c>
      <c r="O739" s="50">
        <v>73.400000000000006</v>
      </c>
      <c r="P739" s="25">
        <v>289.06</v>
      </c>
    </row>
    <row r="740" spans="2:16" x14ac:dyDescent="0.3">
      <c r="B740" s="25">
        <v>289.14999999999998</v>
      </c>
      <c r="C740" s="50">
        <v>73.5</v>
      </c>
      <c r="D740" s="26">
        <v>2768</v>
      </c>
      <c r="E740" s="27" t="s">
        <v>68</v>
      </c>
      <c r="O740" s="50">
        <v>73.5</v>
      </c>
      <c r="P740" s="25">
        <v>289.14999999999998</v>
      </c>
    </row>
    <row r="741" spans="2:16" x14ac:dyDescent="0.3">
      <c r="B741" s="25">
        <v>289.24</v>
      </c>
      <c r="C741" s="50">
        <v>73.599999999999994</v>
      </c>
      <c r="D741" s="26">
        <v>2767.8</v>
      </c>
      <c r="E741" s="27" t="s">
        <v>68</v>
      </c>
      <c r="O741" s="50">
        <v>73.599999999999994</v>
      </c>
      <c r="P741" s="25">
        <v>289.24</v>
      </c>
    </row>
    <row r="742" spans="2:16" x14ac:dyDescent="0.3">
      <c r="B742" s="25">
        <v>289.33999999999997</v>
      </c>
      <c r="C742" s="50">
        <v>73.7</v>
      </c>
      <c r="D742" s="26">
        <v>2767.7</v>
      </c>
      <c r="E742" s="27" t="s">
        <v>68</v>
      </c>
      <c r="O742" s="50">
        <v>73.7</v>
      </c>
      <c r="P742" s="25">
        <v>289.33999999999997</v>
      </c>
    </row>
    <row r="743" spans="2:16" x14ac:dyDescent="0.3">
      <c r="B743" s="25">
        <v>289.43</v>
      </c>
      <c r="C743" s="50">
        <v>73.8</v>
      </c>
      <c r="D743" s="26">
        <v>2767.6</v>
      </c>
      <c r="E743" s="27" t="s">
        <v>68</v>
      </c>
      <c r="O743" s="50">
        <v>73.8</v>
      </c>
      <c r="P743" s="25">
        <v>289.43</v>
      </c>
    </row>
    <row r="744" spans="2:16" x14ac:dyDescent="0.3">
      <c r="B744" s="25">
        <v>289.52</v>
      </c>
      <c r="C744" s="50">
        <v>73.900000000000006</v>
      </c>
      <c r="D744" s="26">
        <v>2767.4</v>
      </c>
      <c r="E744" s="27" t="s">
        <v>68</v>
      </c>
      <c r="O744" s="50">
        <v>73.900000000000006</v>
      </c>
      <c r="P744" s="25">
        <v>289.52</v>
      </c>
    </row>
    <row r="745" spans="2:16" x14ac:dyDescent="0.3">
      <c r="B745" s="25">
        <v>289.61</v>
      </c>
      <c r="C745" s="50">
        <v>74</v>
      </c>
      <c r="D745" s="26">
        <v>2767.3</v>
      </c>
      <c r="E745" s="27" t="s">
        <v>68</v>
      </c>
      <c r="O745" s="50">
        <v>74</v>
      </c>
      <c r="P745" s="25">
        <v>289.61</v>
      </c>
    </row>
    <row r="746" spans="2:16" x14ac:dyDescent="0.3">
      <c r="B746" s="25">
        <v>289.70999999999998</v>
      </c>
      <c r="C746" s="50">
        <v>74.099999999999994</v>
      </c>
      <c r="D746" s="26">
        <v>2767.1</v>
      </c>
      <c r="E746" s="27" t="s">
        <v>68</v>
      </c>
      <c r="O746" s="50">
        <v>74.099999999999994</v>
      </c>
      <c r="P746" s="25">
        <v>289.70999999999998</v>
      </c>
    </row>
    <row r="747" spans="2:16" x14ac:dyDescent="0.3">
      <c r="B747" s="25">
        <v>289.8</v>
      </c>
      <c r="C747" s="50">
        <v>74.2</v>
      </c>
      <c r="D747" s="26">
        <v>2767</v>
      </c>
      <c r="E747" s="27" t="s">
        <v>68</v>
      </c>
      <c r="O747" s="50">
        <v>74.2</v>
      </c>
      <c r="P747" s="25">
        <v>289.8</v>
      </c>
    </row>
    <row r="748" spans="2:16" x14ac:dyDescent="0.3">
      <c r="B748" s="25">
        <v>289.89</v>
      </c>
      <c r="C748" s="50">
        <v>74.3</v>
      </c>
      <c r="D748" s="26">
        <v>2766.9</v>
      </c>
      <c r="E748" s="27" t="s">
        <v>68</v>
      </c>
      <c r="O748" s="50">
        <v>74.3</v>
      </c>
      <c r="P748" s="25">
        <v>289.89</v>
      </c>
    </row>
    <row r="749" spans="2:16" x14ac:dyDescent="0.3">
      <c r="B749" s="25">
        <v>289.98</v>
      </c>
      <c r="C749" s="50">
        <v>74.400000000000006</v>
      </c>
      <c r="D749" s="26">
        <v>2766.7</v>
      </c>
      <c r="E749" s="27" t="s">
        <v>68</v>
      </c>
      <c r="O749" s="50">
        <v>74.400000000000006</v>
      </c>
      <c r="P749" s="25">
        <v>289.98</v>
      </c>
    </row>
    <row r="750" spans="2:16" x14ac:dyDescent="0.3">
      <c r="B750" s="25">
        <v>290.08</v>
      </c>
      <c r="C750" s="50">
        <v>74.5</v>
      </c>
      <c r="D750" s="26">
        <v>2766.6</v>
      </c>
      <c r="E750" s="27" t="s">
        <v>68</v>
      </c>
      <c r="O750" s="50">
        <v>74.5</v>
      </c>
      <c r="P750" s="25">
        <v>290.08</v>
      </c>
    </row>
    <row r="751" spans="2:16" x14ac:dyDescent="0.3">
      <c r="B751" s="25">
        <v>290.17</v>
      </c>
      <c r="C751" s="50">
        <v>74.599999999999994</v>
      </c>
      <c r="D751" s="26">
        <v>2766.4</v>
      </c>
      <c r="E751" s="27" t="s">
        <v>68</v>
      </c>
      <c r="O751" s="50">
        <v>74.599999999999994</v>
      </c>
      <c r="P751" s="25">
        <v>290.17</v>
      </c>
    </row>
    <row r="752" spans="2:16" x14ac:dyDescent="0.3">
      <c r="B752" s="25">
        <v>290.26</v>
      </c>
      <c r="C752" s="50">
        <v>74.7</v>
      </c>
      <c r="D752" s="26">
        <v>2766.3</v>
      </c>
      <c r="E752" s="27" t="s">
        <v>68</v>
      </c>
      <c r="O752" s="50">
        <v>74.7</v>
      </c>
      <c r="P752" s="25">
        <v>290.26</v>
      </c>
    </row>
    <row r="753" spans="2:16" x14ac:dyDescent="0.3">
      <c r="B753" s="25">
        <v>290.35000000000002</v>
      </c>
      <c r="C753" s="50">
        <v>74.8</v>
      </c>
      <c r="D753" s="26">
        <v>2766.2</v>
      </c>
      <c r="E753" s="27" t="s">
        <v>68</v>
      </c>
      <c r="O753" s="50">
        <v>74.8</v>
      </c>
      <c r="P753" s="25">
        <v>290.35000000000002</v>
      </c>
    </row>
    <row r="754" spans="2:16" x14ac:dyDescent="0.3">
      <c r="B754" s="25">
        <v>290.44</v>
      </c>
      <c r="C754" s="50">
        <v>74.900000000000006</v>
      </c>
      <c r="D754" s="26">
        <v>2766</v>
      </c>
      <c r="E754" s="27" t="s">
        <v>68</v>
      </c>
      <c r="O754" s="50">
        <v>74.900000000000006</v>
      </c>
      <c r="P754" s="25">
        <v>290.44</v>
      </c>
    </row>
    <row r="755" spans="2:16" x14ac:dyDescent="0.3">
      <c r="B755" s="25">
        <v>290.54000000000002</v>
      </c>
      <c r="C755" s="50">
        <v>75</v>
      </c>
      <c r="D755" s="26">
        <v>2765.9</v>
      </c>
      <c r="E755" s="27" t="s">
        <v>68</v>
      </c>
      <c r="O755" s="50">
        <v>75</v>
      </c>
      <c r="P755" s="25">
        <v>290.54000000000002</v>
      </c>
    </row>
    <row r="756" spans="2:16" x14ac:dyDescent="0.3">
      <c r="B756" s="25">
        <v>290.63</v>
      </c>
      <c r="C756" s="50">
        <v>75.099999999999994</v>
      </c>
      <c r="D756" s="26">
        <v>2765.8</v>
      </c>
      <c r="E756" s="27" t="s">
        <v>68</v>
      </c>
      <c r="O756" s="50">
        <v>75.099999999999994</v>
      </c>
      <c r="P756" s="25">
        <v>290.63</v>
      </c>
    </row>
    <row r="757" spans="2:16" x14ac:dyDescent="0.3">
      <c r="B757" s="25">
        <v>290.72000000000003</v>
      </c>
      <c r="C757" s="50">
        <v>75.2</v>
      </c>
      <c r="D757" s="26">
        <v>2765.6</v>
      </c>
      <c r="E757" s="27" t="s">
        <v>68</v>
      </c>
      <c r="O757" s="50">
        <v>75.2</v>
      </c>
      <c r="P757" s="25">
        <v>290.72000000000003</v>
      </c>
    </row>
    <row r="758" spans="2:16" x14ac:dyDescent="0.3">
      <c r="B758" s="25">
        <v>290.81</v>
      </c>
      <c r="C758" s="50">
        <v>75.3</v>
      </c>
      <c r="D758" s="26">
        <v>2765.5</v>
      </c>
      <c r="E758" s="27" t="s">
        <v>68</v>
      </c>
      <c r="O758" s="50">
        <v>75.3</v>
      </c>
      <c r="P758" s="25">
        <v>290.81</v>
      </c>
    </row>
    <row r="759" spans="2:16" x14ac:dyDescent="0.3">
      <c r="B759" s="25">
        <v>290.89999999999998</v>
      </c>
      <c r="C759" s="50">
        <v>75.400000000000006</v>
      </c>
      <c r="D759" s="26">
        <v>2765.3</v>
      </c>
      <c r="E759" s="27" t="s">
        <v>68</v>
      </c>
      <c r="O759" s="50">
        <v>75.400000000000006</v>
      </c>
      <c r="P759" s="25">
        <v>290.89999999999998</v>
      </c>
    </row>
    <row r="760" spans="2:16" x14ac:dyDescent="0.3">
      <c r="B760" s="25">
        <v>290.99</v>
      </c>
      <c r="C760" s="50">
        <v>75.5</v>
      </c>
      <c r="D760" s="26">
        <v>2765.2</v>
      </c>
      <c r="E760" s="27" t="s">
        <v>68</v>
      </c>
      <c r="O760" s="50">
        <v>75.5</v>
      </c>
      <c r="P760" s="25">
        <v>290.99</v>
      </c>
    </row>
    <row r="761" spans="2:16" x14ac:dyDescent="0.3">
      <c r="B761" s="25">
        <v>291.08</v>
      </c>
      <c r="C761" s="50">
        <v>75.599999999999994</v>
      </c>
      <c r="D761" s="26">
        <v>2765</v>
      </c>
      <c r="E761" s="27" t="s">
        <v>68</v>
      </c>
      <c r="O761" s="50">
        <v>75.599999999999994</v>
      </c>
      <c r="P761" s="25">
        <v>291.08</v>
      </c>
    </row>
    <row r="762" spans="2:16" x14ac:dyDescent="0.3">
      <c r="B762" s="25">
        <v>291.18</v>
      </c>
      <c r="C762" s="50">
        <v>75.7</v>
      </c>
      <c r="D762" s="26">
        <v>2764.9</v>
      </c>
      <c r="E762" s="27" t="s">
        <v>68</v>
      </c>
      <c r="O762" s="50">
        <v>75.7</v>
      </c>
      <c r="P762" s="25">
        <v>291.18</v>
      </c>
    </row>
    <row r="763" spans="2:16" x14ac:dyDescent="0.3">
      <c r="B763" s="25">
        <v>291.27</v>
      </c>
      <c r="C763" s="50">
        <v>75.8</v>
      </c>
      <c r="D763" s="26">
        <v>2764.8</v>
      </c>
      <c r="E763" s="27" t="s">
        <v>68</v>
      </c>
      <c r="O763" s="50">
        <v>75.8</v>
      </c>
      <c r="P763" s="25">
        <v>291.27</v>
      </c>
    </row>
    <row r="764" spans="2:16" x14ac:dyDescent="0.3">
      <c r="B764" s="25">
        <v>291.36</v>
      </c>
      <c r="C764" s="50">
        <v>75.900000000000006</v>
      </c>
      <c r="D764" s="26">
        <v>2764.6</v>
      </c>
      <c r="E764" s="27" t="s">
        <v>68</v>
      </c>
      <c r="O764" s="50">
        <v>75.900000000000006</v>
      </c>
      <c r="P764" s="25">
        <v>291.36</v>
      </c>
    </row>
    <row r="765" spans="2:16" x14ac:dyDescent="0.3">
      <c r="B765" s="25">
        <v>291.45</v>
      </c>
      <c r="C765" s="50">
        <v>76</v>
      </c>
      <c r="D765" s="26">
        <v>2764.5</v>
      </c>
      <c r="E765" s="27" t="s">
        <v>68</v>
      </c>
      <c r="O765" s="50">
        <v>76</v>
      </c>
      <c r="P765" s="25">
        <v>291.45</v>
      </c>
    </row>
    <row r="766" spans="2:16" x14ac:dyDescent="0.3">
      <c r="B766" s="25">
        <v>291.54000000000002</v>
      </c>
      <c r="C766" s="50">
        <v>76.099999999999994</v>
      </c>
      <c r="D766" s="26">
        <v>2764.3</v>
      </c>
      <c r="E766" s="27" t="s">
        <v>68</v>
      </c>
      <c r="O766" s="50">
        <v>76.099999999999994</v>
      </c>
      <c r="P766" s="25">
        <v>291.54000000000002</v>
      </c>
    </row>
    <row r="767" spans="2:16" x14ac:dyDescent="0.3">
      <c r="B767" s="25">
        <v>291.63</v>
      </c>
      <c r="C767" s="50">
        <v>76.2</v>
      </c>
      <c r="D767" s="26">
        <v>2764.2</v>
      </c>
      <c r="E767" s="27" t="s">
        <v>68</v>
      </c>
      <c r="O767" s="50">
        <v>76.2</v>
      </c>
      <c r="P767" s="25">
        <v>291.63</v>
      </c>
    </row>
    <row r="768" spans="2:16" x14ac:dyDescent="0.3">
      <c r="B768" s="25">
        <v>291.72000000000003</v>
      </c>
      <c r="C768" s="50">
        <v>76.3</v>
      </c>
      <c r="D768" s="26">
        <v>2764.1</v>
      </c>
      <c r="E768" s="27" t="s">
        <v>68</v>
      </c>
      <c r="O768" s="50">
        <v>76.3</v>
      </c>
      <c r="P768" s="25">
        <v>291.72000000000003</v>
      </c>
    </row>
    <row r="769" spans="2:16" x14ac:dyDescent="0.3">
      <c r="B769" s="25">
        <v>291.81</v>
      </c>
      <c r="C769" s="50">
        <v>76.400000000000006</v>
      </c>
      <c r="D769" s="26">
        <v>2763.9</v>
      </c>
      <c r="E769" s="27" t="s">
        <v>68</v>
      </c>
      <c r="O769" s="50">
        <v>76.400000000000006</v>
      </c>
      <c r="P769" s="25">
        <v>291.81</v>
      </c>
    </row>
    <row r="770" spans="2:16" x14ac:dyDescent="0.3">
      <c r="B770" s="25">
        <v>291.89999999999998</v>
      </c>
      <c r="C770" s="50">
        <v>76.5</v>
      </c>
      <c r="D770" s="26">
        <v>2763.8</v>
      </c>
      <c r="E770" s="27" t="s">
        <v>68</v>
      </c>
      <c r="O770" s="50">
        <v>76.5</v>
      </c>
      <c r="P770" s="25">
        <v>291.89999999999998</v>
      </c>
    </row>
    <row r="771" spans="2:16" x14ac:dyDescent="0.3">
      <c r="B771" s="25">
        <v>291.99</v>
      </c>
      <c r="C771" s="50">
        <v>76.599999999999994</v>
      </c>
      <c r="D771" s="26">
        <v>2763.6</v>
      </c>
      <c r="E771" s="27" t="s">
        <v>68</v>
      </c>
      <c r="O771" s="50">
        <v>76.599999999999994</v>
      </c>
      <c r="P771" s="25">
        <v>291.99</v>
      </c>
    </row>
    <row r="772" spans="2:16" x14ac:dyDescent="0.3">
      <c r="B772" s="25">
        <v>292.08</v>
      </c>
      <c r="C772" s="50">
        <v>76.7</v>
      </c>
      <c r="D772" s="26">
        <v>2763.5</v>
      </c>
      <c r="E772" s="27" t="s">
        <v>68</v>
      </c>
      <c r="O772" s="50">
        <v>76.7</v>
      </c>
      <c r="P772" s="25">
        <v>292.08</v>
      </c>
    </row>
    <row r="773" spans="2:16" x14ac:dyDescent="0.3">
      <c r="B773" s="25">
        <v>292.17</v>
      </c>
      <c r="C773" s="50">
        <v>76.8</v>
      </c>
      <c r="D773" s="26">
        <v>2763.3</v>
      </c>
      <c r="E773" s="27" t="s">
        <v>68</v>
      </c>
      <c r="O773" s="50">
        <v>76.8</v>
      </c>
      <c r="P773" s="25">
        <v>292.17</v>
      </c>
    </row>
    <row r="774" spans="2:16" x14ac:dyDescent="0.3">
      <c r="B774" s="25">
        <v>292.26</v>
      </c>
      <c r="C774" s="50">
        <v>76.900000000000006</v>
      </c>
      <c r="D774" s="26">
        <v>2763.2</v>
      </c>
      <c r="E774" s="27" t="s">
        <v>68</v>
      </c>
      <c r="O774" s="50">
        <v>76.900000000000006</v>
      </c>
      <c r="P774" s="25">
        <v>292.26</v>
      </c>
    </row>
    <row r="775" spans="2:16" x14ac:dyDescent="0.3">
      <c r="B775" s="25">
        <v>292.35000000000002</v>
      </c>
      <c r="C775" s="50">
        <v>77</v>
      </c>
      <c r="D775" s="26">
        <v>2763.1</v>
      </c>
      <c r="E775" s="27" t="s">
        <v>68</v>
      </c>
      <c r="O775" s="50">
        <v>77</v>
      </c>
      <c r="P775" s="25">
        <v>292.35000000000002</v>
      </c>
    </row>
    <row r="776" spans="2:16" x14ac:dyDescent="0.3">
      <c r="B776" s="25">
        <v>292.44</v>
      </c>
      <c r="C776" s="50">
        <v>77.099999999999994</v>
      </c>
      <c r="D776" s="26">
        <v>2762.9</v>
      </c>
      <c r="E776" s="27" t="s">
        <v>68</v>
      </c>
      <c r="O776" s="50">
        <v>77.099999999999994</v>
      </c>
      <c r="P776" s="25">
        <v>292.44</v>
      </c>
    </row>
    <row r="777" spans="2:16" x14ac:dyDescent="0.3">
      <c r="B777" s="25">
        <v>292.52999999999997</v>
      </c>
      <c r="C777" s="50">
        <v>77.2</v>
      </c>
      <c r="D777" s="26">
        <v>2762.8</v>
      </c>
      <c r="E777" s="27" t="s">
        <v>68</v>
      </c>
      <c r="O777" s="50">
        <v>77.2</v>
      </c>
      <c r="P777" s="25">
        <v>292.52999999999997</v>
      </c>
    </row>
    <row r="778" spans="2:16" x14ac:dyDescent="0.3">
      <c r="B778" s="25">
        <v>292.62</v>
      </c>
      <c r="C778" s="50">
        <v>77.3</v>
      </c>
      <c r="D778" s="26">
        <v>2762.6</v>
      </c>
      <c r="E778" s="27" t="s">
        <v>68</v>
      </c>
      <c r="O778" s="50">
        <v>77.3</v>
      </c>
      <c r="P778" s="25">
        <v>292.62</v>
      </c>
    </row>
    <row r="779" spans="2:16" x14ac:dyDescent="0.3">
      <c r="B779" s="25">
        <v>292.70999999999998</v>
      </c>
      <c r="C779" s="50">
        <v>77.400000000000006</v>
      </c>
      <c r="D779" s="26">
        <v>2762.5</v>
      </c>
      <c r="E779" s="27" t="s">
        <v>68</v>
      </c>
      <c r="O779" s="50">
        <v>77.400000000000006</v>
      </c>
      <c r="P779" s="25">
        <v>292.70999999999998</v>
      </c>
    </row>
    <row r="780" spans="2:16" x14ac:dyDescent="0.3">
      <c r="B780" s="25">
        <v>292.8</v>
      </c>
      <c r="C780" s="50">
        <v>77.5</v>
      </c>
      <c r="D780" s="26">
        <v>2762.3</v>
      </c>
      <c r="E780" s="27" t="s">
        <v>68</v>
      </c>
      <c r="O780" s="50">
        <v>77.5</v>
      </c>
      <c r="P780" s="25">
        <v>292.8</v>
      </c>
    </row>
    <row r="781" spans="2:16" x14ac:dyDescent="0.3">
      <c r="B781" s="25">
        <v>292.89</v>
      </c>
      <c r="C781" s="50">
        <v>77.599999999999994</v>
      </c>
      <c r="D781" s="26">
        <v>2762.2</v>
      </c>
      <c r="E781" s="27" t="s">
        <v>68</v>
      </c>
      <c r="O781" s="50">
        <v>77.599999999999994</v>
      </c>
      <c r="P781" s="25">
        <v>292.89</v>
      </c>
    </row>
    <row r="782" spans="2:16" x14ac:dyDescent="0.3">
      <c r="B782" s="25">
        <v>292.98</v>
      </c>
      <c r="C782" s="50">
        <v>77.7</v>
      </c>
      <c r="D782" s="26">
        <v>2762.1</v>
      </c>
      <c r="E782" s="27" t="s">
        <v>68</v>
      </c>
      <c r="O782" s="50">
        <v>77.7</v>
      </c>
      <c r="P782" s="25">
        <v>292.98</v>
      </c>
    </row>
    <row r="783" spans="2:16" x14ac:dyDescent="0.3">
      <c r="B783" s="25">
        <v>293.07</v>
      </c>
      <c r="C783" s="50">
        <v>77.8</v>
      </c>
      <c r="D783" s="26">
        <v>2761.9</v>
      </c>
      <c r="E783" s="27" t="s">
        <v>68</v>
      </c>
      <c r="O783" s="50">
        <v>77.8</v>
      </c>
      <c r="P783" s="25">
        <v>293.07</v>
      </c>
    </row>
    <row r="784" spans="2:16" x14ac:dyDescent="0.3">
      <c r="B784" s="25">
        <v>293.16000000000003</v>
      </c>
      <c r="C784" s="50">
        <v>77.900000000000006</v>
      </c>
      <c r="D784" s="26">
        <v>2761.8</v>
      </c>
      <c r="E784" s="27" t="s">
        <v>68</v>
      </c>
      <c r="O784" s="50">
        <v>77.900000000000006</v>
      </c>
      <c r="P784" s="25">
        <v>293.16000000000003</v>
      </c>
    </row>
    <row r="785" spans="2:16" x14ac:dyDescent="0.3">
      <c r="B785" s="25">
        <v>293.25</v>
      </c>
      <c r="C785" s="50">
        <v>78</v>
      </c>
      <c r="D785" s="26">
        <v>2761.6</v>
      </c>
      <c r="E785" s="27" t="s">
        <v>68</v>
      </c>
      <c r="O785" s="50">
        <v>78</v>
      </c>
      <c r="P785" s="25">
        <v>293.25</v>
      </c>
    </row>
    <row r="786" spans="2:16" x14ac:dyDescent="0.3">
      <c r="B786" s="25">
        <v>293.33</v>
      </c>
      <c r="C786" s="50">
        <v>78.099999999999994</v>
      </c>
      <c r="D786" s="26">
        <v>2761.5</v>
      </c>
      <c r="E786" s="27" t="s">
        <v>68</v>
      </c>
      <c r="O786" s="50">
        <v>78.099999999999994</v>
      </c>
      <c r="P786" s="25">
        <v>293.33</v>
      </c>
    </row>
    <row r="787" spans="2:16" x14ac:dyDescent="0.3">
      <c r="B787" s="25">
        <v>293.42</v>
      </c>
      <c r="C787" s="50">
        <v>78.2</v>
      </c>
      <c r="D787" s="26">
        <v>2761.3</v>
      </c>
      <c r="E787" s="27" t="s">
        <v>68</v>
      </c>
      <c r="O787" s="50">
        <v>78.2</v>
      </c>
      <c r="P787" s="25">
        <v>293.42</v>
      </c>
    </row>
    <row r="788" spans="2:16" x14ac:dyDescent="0.3">
      <c r="B788" s="25">
        <v>293.51</v>
      </c>
      <c r="C788" s="50">
        <v>78.3</v>
      </c>
      <c r="D788" s="26">
        <v>2761.2</v>
      </c>
      <c r="E788" s="27" t="s">
        <v>68</v>
      </c>
      <c r="O788" s="50">
        <v>78.3</v>
      </c>
      <c r="P788" s="25">
        <v>293.51</v>
      </c>
    </row>
    <row r="789" spans="2:16" x14ac:dyDescent="0.3">
      <c r="B789" s="25">
        <v>293.60000000000002</v>
      </c>
      <c r="C789" s="50">
        <v>78.400000000000006</v>
      </c>
      <c r="D789" s="26">
        <v>2761</v>
      </c>
      <c r="E789" s="27" t="s">
        <v>68</v>
      </c>
      <c r="O789" s="50">
        <v>78.400000000000006</v>
      </c>
      <c r="P789" s="25">
        <v>293.60000000000002</v>
      </c>
    </row>
    <row r="790" spans="2:16" x14ac:dyDescent="0.3">
      <c r="B790" s="25">
        <v>293.69</v>
      </c>
      <c r="C790" s="50">
        <v>78.5</v>
      </c>
      <c r="D790" s="26">
        <v>2760.9</v>
      </c>
      <c r="E790" s="27" t="s">
        <v>68</v>
      </c>
      <c r="O790" s="50">
        <v>78.5</v>
      </c>
      <c r="P790" s="25">
        <v>293.69</v>
      </c>
    </row>
    <row r="791" spans="2:16" x14ac:dyDescent="0.3">
      <c r="B791" s="25">
        <v>293.77999999999997</v>
      </c>
      <c r="C791" s="50">
        <v>78.599999999999994</v>
      </c>
      <c r="D791" s="26">
        <v>2760.7</v>
      </c>
      <c r="E791" s="27" t="s">
        <v>68</v>
      </c>
      <c r="O791" s="50">
        <v>78.599999999999994</v>
      </c>
      <c r="P791" s="25">
        <v>293.77999999999997</v>
      </c>
    </row>
    <row r="792" spans="2:16" x14ac:dyDescent="0.3">
      <c r="B792" s="25">
        <v>293.87</v>
      </c>
      <c r="C792" s="50">
        <v>78.7</v>
      </c>
      <c r="D792" s="26">
        <v>2760.6</v>
      </c>
      <c r="E792" s="27" t="s">
        <v>68</v>
      </c>
      <c r="O792" s="50">
        <v>78.7</v>
      </c>
      <c r="P792" s="25">
        <v>293.87</v>
      </c>
    </row>
    <row r="793" spans="2:16" x14ac:dyDescent="0.3">
      <c r="B793" s="25">
        <v>293.95</v>
      </c>
      <c r="C793" s="50">
        <v>78.8</v>
      </c>
      <c r="D793" s="26">
        <v>2760.5</v>
      </c>
      <c r="E793" s="27" t="s">
        <v>68</v>
      </c>
      <c r="O793" s="50">
        <v>78.8</v>
      </c>
      <c r="P793" s="25">
        <v>293.95</v>
      </c>
    </row>
    <row r="794" spans="2:16" x14ac:dyDescent="0.3">
      <c r="B794" s="25">
        <v>294.04000000000002</v>
      </c>
      <c r="C794" s="50">
        <v>78.900000000000006</v>
      </c>
      <c r="D794" s="26">
        <v>2760.3</v>
      </c>
      <c r="E794" s="27" t="s">
        <v>68</v>
      </c>
      <c r="O794" s="50">
        <v>78.900000000000006</v>
      </c>
      <c r="P794" s="25">
        <v>294.04000000000002</v>
      </c>
    </row>
    <row r="795" spans="2:16" x14ac:dyDescent="0.3">
      <c r="B795" s="25">
        <v>294.13</v>
      </c>
      <c r="C795" s="50">
        <v>79</v>
      </c>
      <c r="D795" s="26">
        <v>2760.2</v>
      </c>
      <c r="E795" s="27" t="s">
        <v>68</v>
      </c>
      <c r="O795" s="50">
        <v>79</v>
      </c>
      <c r="P795" s="25">
        <v>294.13</v>
      </c>
    </row>
    <row r="796" spans="2:16" x14ac:dyDescent="0.3">
      <c r="B796" s="25">
        <v>294.22000000000003</v>
      </c>
      <c r="C796" s="50">
        <v>79.099999999999994</v>
      </c>
      <c r="D796" s="26">
        <v>2760</v>
      </c>
      <c r="E796" s="27" t="s">
        <v>68</v>
      </c>
      <c r="O796" s="50">
        <v>79.099999999999994</v>
      </c>
      <c r="P796" s="25">
        <v>294.22000000000003</v>
      </c>
    </row>
    <row r="797" spans="2:16" x14ac:dyDescent="0.3">
      <c r="B797" s="25">
        <v>294.31</v>
      </c>
      <c r="C797" s="50">
        <v>79.2</v>
      </c>
      <c r="D797" s="26">
        <v>2759.9</v>
      </c>
      <c r="E797" s="27" t="s">
        <v>68</v>
      </c>
      <c r="O797" s="50">
        <v>79.2</v>
      </c>
      <c r="P797" s="25">
        <v>294.31</v>
      </c>
    </row>
    <row r="798" spans="2:16" x14ac:dyDescent="0.3">
      <c r="B798" s="25">
        <v>294.39</v>
      </c>
      <c r="C798" s="50">
        <v>79.3</v>
      </c>
      <c r="D798" s="26">
        <v>2759.7</v>
      </c>
      <c r="E798" s="27" t="s">
        <v>68</v>
      </c>
      <c r="O798" s="50">
        <v>79.3</v>
      </c>
      <c r="P798" s="25">
        <v>294.39</v>
      </c>
    </row>
    <row r="799" spans="2:16" x14ac:dyDescent="0.3">
      <c r="B799" s="25">
        <v>294.48</v>
      </c>
      <c r="C799" s="50">
        <v>79.400000000000006</v>
      </c>
      <c r="D799" s="26">
        <v>2759.6</v>
      </c>
      <c r="E799" s="27" t="s">
        <v>68</v>
      </c>
      <c r="O799" s="50">
        <v>79.400000000000006</v>
      </c>
      <c r="P799" s="25">
        <v>294.48</v>
      </c>
    </row>
    <row r="800" spans="2:16" x14ac:dyDescent="0.3">
      <c r="B800" s="25">
        <v>294.57</v>
      </c>
      <c r="C800" s="50">
        <v>79.5</v>
      </c>
      <c r="D800" s="26">
        <v>2759.4</v>
      </c>
      <c r="E800" s="27" t="s">
        <v>68</v>
      </c>
      <c r="O800" s="50">
        <v>79.5</v>
      </c>
      <c r="P800" s="25">
        <v>294.57</v>
      </c>
    </row>
    <row r="801" spans="2:16" x14ac:dyDescent="0.3">
      <c r="B801" s="25">
        <v>294.66000000000003</v>
      </c>
      <c r="C801" s="50">
        <v>79.599999999999994</v>
      </c>
      <c r="D801" s="26">
        <v>2759.3</v>
      </c>
      <c r="E801" s="27" t="s">
        <v>68</v>
      </c>
      <c r="O801" s="50">
        <v>79.599999999999994</v>
      </c>
      <c r="P801" s="25">
        <v>294.66000000000003</v>
      </c>
    </row>
    <row r="802" spans="2:16" x14ac:dyDescent="0.3">
      <c r="B802" s="25">
        <v>294.75</v>
      </c>
      <c r="C802" s="50">
        <v>79.7</v>
      </c>
      <c r="D802" s="26">
        <v>2759.1</v>
      </c>
      <c r="E802" s="27" t="s">
        <v>68</v>
      </c>
      <c r="O802" s="50">
        <v>79.7</v>
      </c>
      <c r="P802" s="25">
        <v>294.75</v>
      </c>
    </row>
    <row r="803" spans="2:16" x14ac:dyDescent="0.3">
      <c r="B803" s="25">
        <v>294.83</v>
      </c>
      <c r="C803" s="50">
        <v>79.8</v>
      </c>
      <c r="D803" s="26">
        <v>2759</v>
      </c>
      <c r="E803" s="27" t="s">
        <v>68</v>
      </c>
      <c r="O803" s="50">
        <v>79.8</v>
      </c>
      <c r="P803" s="25">
        <v>294.83</v>
      </c>
    </row>
    <row r="804" spans="2:16" x14ac:dyDescent="0.3">
      <c r="B804" s="25">
        <v>294.92</v>
      </c>
      <c r="C804" s="50">
        <v>79.900000000000006</v>
      </c>
      <c r="D804" s="26">
        <v>2758.8</v>
      </c>
      <c r="E804" s="27" t="s">
        <v>68</v>
      </c>
      <c r="O804" s="50">
        <v>79.900000000000006</v>
      </c>
      <c r="P804" s="25">
        <v>294.92</v>
      </c>
    </row>
    <row r="805" spans="2:16" x14ac:dyDescent="0.3">
      <c r="B805" s="25">
        <v>295.01</v>
      </c>
      <c r="C805" s="50">
        <v>80</v>
      </c>
      <c r="D805" s="26">
        <v>2758.7</v>
      </c>
      <c r="E805" s="27" t="s">
        <v>68</v>
      </c>
      <c r="O805" s="50">
        <v>80</v>
      </c>
      <c r="P805" s="25">
        <v>295.01</v>
      </c>
    </row>
    <row r="806" spans="2:16" x14ac:dyDescent="0.3">
      <c r="B806" s="25">
        <v>295.08999999999997</v>
      </c>
      <c r="C806" s="50">
        <v>80.099999999999994</v>
      </c>
      <c r="D806" s="26">
        <v>2758.5</v>
      </c>
      <c r="E806" s="27" t="s">
        <v>68</v>
      </c>
      <c r="O806" s="50">
        <v>80.099999999999994</v>
      </c>
      <c r="P806" s="25">
        <v>295.08999999999997</v>
      </c>
    </row>
    <row r="807" spans="2:16" x14ac:dyDescent="0.3">
      <c r="B807" s="25">
        <v>295.18</v>
      </c>
      <c r="C807" s="50">
        <v>80.2</v>
      </c>
      <c r="D807" s="26">
        <v>2758.4</v>
      </c>
      <c r="E807" s="27" t="s">
        <v>68</v>
      </c>
      <c r="O807" s="50">
        <v>80.2</v>
      </c>
      <c r="P807" s="25">
        <v>295.18</v>
      </c>
    </row>
    <row r="808" spans="2:16" x14ac:dyDescent="0.3">
      <c r="B808" s="25">
        <v>295.27</v>
      </c>
      <c r="C808" s="50">
        <v>80.3</v>
      </c>
      <c r="D808" s="26">
        <v>2758.2</v>
      </c>
      <c r="E808" s="27" t="s">
        <v>68</v>
      </c>
      <c r="O808" s="50">
        <v>80.3</v>
      </c>
      <c r="P808" s="25">
        <v>295.27</v>
      </c>
    </row>
    <row r="809" spans="2:16" x14ac:dyDescent="0.3">
      <c r="B809" s="25">
        <v>295.36</v>
      </c>
      <c r="C809" s="50">
        <v>80.400000000000006</v>
      </c>
      <c r="D809" s="26">
        <v>2758.1</v>
      </c>
      <c r="E809" s="27" t="s">
        <v>68</v>
      </c>
      <c r="O809" s="50">
        <v>80.400000000000006</v>
      </c>
      <c r="P809" s="25">
        <v>295.36</v>
      </c>
    </row>
    <row r="810" spans="2:16" x14ac:dyDescent="0.3">
      <c r="B810" s="25">
        <v>295.44</v>
      </c>
      <c r="C810" s="50">
        <v>80.5</v>
      </c>
      <c r="D810" s="26">
        <v>2757.9</v>
      </c>
      <c r="E810" s="27" t="s">
        <v>68</v>
      </c>
      <c r="O810" s="50">
        <v>80.5</v>
      </c>
      <c r="P810" s="25">
        <v>295.44</v>
      </c>
    </row>
    <row r="811" spans="2:16" x14ac:dyDescent="0.3">
      <c r="B811" s="25">
        <v>295.52999999999997</v>
      </c>
      <c r="C811" s="50">
        <v>80.599999999999994</v>
      </c>
      <c r="D811" s="26">
        <v>2757.8</v>
      </c>
      <c r="E811" s="27" t="s">
        <v>68</v>
      </c>
      <c r="O811" s="50">
        <v>80.599999999999994</v>
      </c>
      <c r="P811" s="25">
        <v>295.52999999999997</v>
      </c>
    </row>
    <row r="812" spans="2:16" x14ac:dyDescent="0.3">
      <c r="B812" s="25">
        <v>295.62</v>
      </c>
      <c r="C812" s="50">
        <v>80.7</v>
      </c>
      <c r="D812" s="26">
        <v>2757.6</v>
      </c>
      <c r="E812" s="27" t="s">
        <v>68</v>
      </c>
      <c r="O812" s="50">
        <v>80.7</v>
      </c>
      <c r="P812" s="25">
        <v>295.62</v>
      </c>
    </row>
    <row r="813" spans="2:16" x14ac:dyDescent="0.3">
      <c r="B813" s="25">
        <v>295.7</v>
      </c>
      <c r="C813" s="50">
        <v>80.8</v>
      </c>
      <c r="D813" s="26">
        <v>2757.5</v>
      </c>
      <c r="E813" s="27" t="s">
        <v>68</v>
      </c>
      <c r="O813" s="50">
        <v>80.8</v>
      </c>
      <c r="P813" s="25">
        <v>295.7</v>
      </c>
    </row>
    <row r="814" spans="2:16" x14ac:dyDescent="0.3">
      <c r="B814" s="25">
        <v>295.79000000000002</v>
      </c>
      <c r="C814" s="50">
        <v>80.900000000000006</v>
      </c>
      <c r="D814" s="26">
        <v>2757.3</v>
      </c>
      <c r="E814" s="27" t="s">
        <v>68</v>
      </c>
      <c r="O814" s="50">
        <v>80.900000000000006</v>
      </c>
      <c r="P814" s="25">
        <v>295.79000000000002</v>
      </c>
    </row>
    <row r="815" spans="2:16" x14ac:dyDescent="0.3">
      <c r="B815" s="25">
        <v>295.88</v>
      </c>
      <c r="C815" s="50">
        <v>81</v>
      </c>
      <c r="D815" s="26">
        <v>2757.2</v>
      </c>
      <c r="E815" s="27" t="s">
        <v>68</v>
      </c>
      <c r="O815" s="50">
        <v>81</v>
      </c>
      <c r="P815" s="25">
        <v>295.88</v>
      </c>
    </row>
    <row r="816" spans="2:16" x14ac:dyDescent="0.3">
      <c r="B816" s="25">
        <v>295.95999999999998</v>
      </c>
      <c r="C816" s="50">
        <v>81.099999999999994</v>
      </c>
      <c r="D816" s="26">
        <v>2757</v>
      </c>
      <c r="E816" s="27" t="s">
        <v>68</v>
      </c>
      <c r="O816" s="50">
        <v>81.099999999999994</v>
      </c>
      <c r="P816" s="25">
        <v>295.95999999999998</v>
      </c>
    </row>
    <row r="817" spans="2:16" x14ac:dyDescent="0.3">
      <c r="B817" s="25">
        <v>296.05</v>
      </c>
      <c r="C817" s="50">
        <v>81.2</v>
      </c>
      <c r="D817" s="26">
        <v>2756.9</v>
      </c>
      <c r="E817" s="27" t="s">
        <v>68</v>
      </c>
      <c r="O817" s="50">
        <v>81.2</v>
      </c>
      <c r="P817" s="25">
        <v>296.05</v>
      </c>
    </row>
    <row r="818" spans="2:16" x14ac:dyDescent="0.3">
      <c r="B818" s="25">
        <v>296.14</v>
      </c>
      <c r="C818" s="50">
        <v>81.3</v>
      </c>
      <c r="D818" s="26">
        <v>2756.7</v>
      </c>
      <c r="E818" s="27" t="s">
        <v>68</v>
      </c>
      <c r="O818" s="50">
        <v>81.3</v>
      </c>
      <c r="P818" s="25">
        <v>296.14</v>
      </c>
    </row>
    <row r="819" spans="2:16" x14ac:dyDescent="0.3">
      <c r="B819" s="25">
        <v>296.22000000000003</v>
      </c>
      <c r="C819" s="50">
        <v>81.400000000000006</v>
      </c>
      <c r="D819" s="26">
        <v>2756.6</v>
      </c>
      <c r="E819" s="27" t="s">
        <v>68</v>
      </c>
      <c r="O819" s="50">
        <v>81.400000000000006</v>
      </c>
      <c r="P819" s="25">
        <v>296.22000000000003</v>
      </c>
    </row>
    <row r="820" spans="2:16" x14ac:dyDescent="0.3">
      <c r="B820" s="25">
        <v>296.31</v>
      </c>
      <c r="C820" s="50">
        <v>81.5</v>
      </c>
      <c r="D820" s="26">
        <v>2756.4</v>
      </c>
      <c r="E820" s="27" t="s">
        <v>68</v>
      </c>
      <c r="O820" s="50">
        <v>81.5</v>
      </c>
      <c r="P820" s="25">
        <v>296.31</v>
      </c>
    </row>
    <row r="821" spans="2:16" x14ac:dyDescent="0.3">
      <c r="B821" s="25">
        <v>296.39</v>
      </c>
      <c r="C821" s="50">
        <v>81.599999999999994</v>
      </c>
      <c r="D821" s="26">
        <v>2756.3</v>
      </c>
      <c r="E821" s="27" t="s">
        <v>68</v>
      </c>
      <c r="O821" s="50">
        <v>81.599999999999994</v>
      </c>
      <c r="P821" s="25">
        <v>296.39</v>
      </c>
    </row>
    <row r="822" spans="2:16" x14ac:dyDescent="0.3">
      <c r="B822" s="25">
        <v>296.48</v>
      </c>
      <c r="C822" s="50">
        <v>81.7</v>
      </c>
      <c r="D822" s="26">
        <v>2756.1</v>
      </c>
      <c r="E822" s="27" t="s">
        <v>68</v>
      </c>
      <c r="O822" s="50">
        <v>81.7</v>
      </c>
      <c r="P822" s="25">
        <v>296.48</v>
      </c>
    </row>
    <row r="823" spans="2:16" x14ac:dyDescent="0.3">
      <c r="B823" s="25">
        <v>296.57</v>
      </c>
      <c r="C823" s="50">
        <v>81.8</v>
      </c>
      <c r="D823" s="26">
        <v>2756</v>
      </c>
      <c r="E823" s="27" t="s">
        <v>68</v>
      </c>
      <c r="O823" s="50">
        <v>81.8</v>
      </c>
      <c r="P823" s="25">
        <v>296.57</v>
      </c>
    </row>
    <row r="824" spans="2:16" x14ac:dyDescent="0.3">
      <c r="B824" s="25">
        <v>296.64999999999998</v>
      </c>
      <c r="C824" s="50">
        <v>81.900000000000006</v>
      </c>
      <c r="D824" s="26">
        <v>2755.8</v>
      </c>
      <c r="E824" s="27" t="s">
        <v>68</v>
      </c>
      <c r="O824" s="50">
        <v>81.900000000000006</v>
      </c>
      <c r="P824" s="25">
        <v>296.64999999999998</v>
      </c>
    </row>
    <row r="825" spans="2:16" x14ac:dyDescent="0.3">
      <c r="B825" s="25">
        <v>296.74</v>
      </c>
      <c r="C825" s="50">
        <v>82</v>
      </c>
      <c r="D825" s="26">
        <v>2755.7</v>
      </c>
      <c r="E825" s="27" t="s">
        <v>68</v>
      </c>
      <c r="O825" s="50">
        <v>82</v>
      </c>
      <c r="P825" s="25">
        <v>296.74</v>
      </c>
    </row>
    <row r="826" spans="2:16" x14ac:dyDescent="0.3">
      <c r="B826" s="25">
        <v>296.82</v>
      </c>
      <c r="C826" s="50">
        <v>82.1</v>
      </c>
      <c r="D826" s="26">
        <v>2755.5</v>
      </c>
      <c r="E826" s="27" t="s">
        <v>68</v>
      </c>
      <c r="O826" s="50">
        <v>82.1</v>
      </c>
      <c r="P826" s="25">
        <v>296.82</v>
      </c>
    </row>
    <row r="827" spans="2:16" x14ac:dyDescent="0.3">
      <c r="B827" s="25">
        <v>296.91000000000003</v>
      </c>
      <c r="C827" s="50">
        <v>82.2</v>
      </c>
      <c r="D827" s="26">
        <v>2755.4</v>
      </c>
      <c r="E827" s="27" t="s">
        <v>68</v>
      </c>
      <c r="O827" s="50">
        <v>82.2</v>
      </c>
      <c r="P827" s="25">
        <v>296.91000000000003</v>
      </c>
    </row>
    <row r="828" spans="2:16" x14ac:dyDescent="0.3">
      <c r="B828" s="25">
        <v>296.99</v>
      </c>
      <c r="C828" s="50">
        <v>82.3</v>
      </c>
      <c r="D828" s="26">
        <v>2755.2</v>
      </c>
      <c r="E828" s="27" t="s">
        <v>68</v>
      </c>
      <c r="O828" s="50">
        <v>82.3</v>
      </c>
      <c r="P828" s="25">
        <v>296.99</v>
      </c>
    </row>
    <row r="829" spans="2:16" x14ac:dyDescent="0.3">
      <c r="B829" s="25">
        <v>297.08</v>
      </c>
      <c r="C829" s="50">
        <v>82.4</v>
      </c>
      <c r="D829" s="26">
        <v>2755.1</v>
      </c>
      <c r="E829" s="27" t="s">
        <v>68</v>
      </c>
      <c r="O829" s="50">
        <v>82.4</v>
      </c>
      <c r="P829" s="25">
        <v>297.08</v>
      </c>
    </row>
    <row r="830" spans="2:16" x14ac:dyDescent="0.3">
      <c r="B830" s="25">
        <v>297.16000000000003</v>
      </c>
      <c r="C830" s="50">
        <v>82.5</v>
      </c>
      <c r="D830" s="26">
        <v>2754.9</v>
      </c>
      <c r="E830" s="27" t="s">
        <v>68</v>
      </c>
      <c r="O830" s="50">
        <v>82.5</v>
      </c>
      <c r="P830" s="25">
        <v>297.16000000000003</v>
      </c>
    </row>
    <row r="831" spans="2:16" x14ac:dyDescent="0.3">
      <c r="B831" s="25">
        <v>297.25</v>
      </c>
      <c r="C831" s="50">
        <v>82.6</v>
      </c>
      <c r="D831" s="26">
        <v>2754.8</v>
      </c>
      <c r="E831" s="27" t="s">
        <v>68</v>
      </c>
      <c r="O831" s="50">
        <v>82.6</v>
      </c>
      <c r="P831" s="25">
        <v>297.25</v>
      </c>
    </row>
    <row r="832" spans="2:16" x14ac:dyDescent="0.3">
      <c r="B832" s="25">
        <v>297.33</v>
      </c>
      <c r="C832" s="50">
        <v>82.7</v>
      </c>
      <c r="D832" s="26">
        <v>2754.6</v>
      </c>
      <c r="E832" s="27" t="s">
        <v>68</v>
      </c>
      <c r="O832" s="50">
        <v>82.7</v>
      </c>
      <c r="P832" s="25">
        <v>297.33</v>
      </c>
    </row>
    <row r="833" spans="2:16" x14ac:dyDescent="0.3">
      <c r="B833" s="25">
        <v>297.42</v>
      </c>
      <c r="C833" s="50">
        <v>82.8</v>
      </c>
      <c r="D833" s="26">
        <v>2754.5</v>
      </c>
      <c r="E833" s="27" t="s">
        <v>68</v>
      </c>
      <c r="O833" s="50">
        <v>82.8</v>
      </c>
      <c r="P833" s="25">
        <v>297.42</v>
      </c>
    </row>
    <row r="834" spans="2:16" x14ac:dyDescent="0.3">
      <c r="B834" s="25">
        <v>297.5</v>
      </c>
      <c r="C834" s="50">
        <v>82.9</v>
      </c>
      <c r="D834" s="26">
        <v>2754.3</v>
      </c>
      <c r="E834" s="27" t="s">
        <v>68</v>
      </c>
      <c r="O834" s="50">
        <v>82.9</v>
      </c>
      <c r="P834" s="25">
        <v>297.5</v>
      </c>
    </row>
    <row r="835" spans="2:16" x14ac:dyDescent="0.3">
      <c r="B835" s="25">
        <v>297.58999999999997</v>
      </c>
      <c r="C835" s="50">
        <v>83</v>
      </c>
      <c r="D835" s="26">
        <v>2754.1</v>
      </c>
      <c r="E835" s="27" t="s">
        <v>68</v>
      </c>
      <c r="O835" s="50">
        <v>83</v>
      </c>
      <c r="P835" s="25">
        <v>297.58999999999997</v>
      </c>
    </row>
    <row r="836" spans="2:16" x14ac:dyDescent="0.3">
      <c r="B836" s="25">
        <v>297.67</v>
      </c>
      <c r="C836" s="50">
        <v>83.1</v>
      </c>
      <c r="D836" s="26">
        <v>2754</v>
      </c>
      <c r="E836" s="27" t="s">
        <v>68</v>
      </c>
      <c r="O836" s="50">
        <v>83.1</v>
      </c>
      <c r="P836" s="25">
        <v>297.67</v>
      </c>
    </row>
    <row r="837" spans="2:16" x14ac:dyDescent="0.3">
      <c r="B837" s="25">
        <v>297.76</v>
      </c>
      <c r="C837" s="50">
        <v>83.2</v>
      </c>
      <c r="D837" s="26">
        <v>2753.8</v>
      </c>
      <c r="E837" s="27" t="s">
        <v>68</v>
      </c>
      <c r="O837" s="50">
        <v>83.2</v>
      </c>
      <c r="P837" s="25">
        <v>297.76</v>
      </c>
    </row>
    <row r="838" spans="2:16" x14ac:dyDescent="0.3">
      <c r="B838" s="25">
        <v>297.83999999999997</v>
      </c>
      <c r="C838" s="50">
        <v>83.3</v>
      </c>
      <c r="D838" s="26">
        <v>2753.7</v>
      </c>
      <c r="E838" s="27" t="s">
        <v>68</v>
      </c>
      <c r="O838" s="50">
        <v>83.3</v>
      </c>
      <c r="P838" s="25">
        <v>297.83999999999997</v>
      </c>
    </row>
    <row r="839" spans="2:16" x14ac:dyDescent="0.3">
      <c r="B839" s="25">
        <v>297.93</v>
      </c>
      <c r="C839" s="50">
        <v>83.4</v>
      </c>
      <c r="D839" s="26">
        <v>2753.5</v>
      </c>
      <c r="E839" s="27" t="s">
        <v>68</v>
      </c>
      <c r="O839" s="50">
        <v>83.4</v>
      </c>
      <c r="P839" s="25">
        <v>297.93</v>
      </c>
    </row>
    <row r="840" spans="2:16" x14ac:dyDescent="0.3">
      <c r="B840" s="25">
        <v>298.01</v>
      </c>
      <c r="C840" s="50">
        <v>83.5</v>
      </c>
      <c r="D840" s="26">
        <v>2753.4</v>
      </c>
      <c r="E840" s="27" t="s">
        <v>68</v>
      </c>
      <c r="O840" s="50">
        <v>83.5</v>
      </c>
      <c r="P840" s="25">
        <v>298.01</v>
      </c>
    </row>
    <row r="841" spans="2:16" x14ac:dyDescent="0.3">
      <c r="B841" s="25">
        <v>298.10000000000002</v>
      </c>
      <c r="C841" s="50">
        <v>83.6</v>
      </c>
      <c r="D841" s="26">
        <v>2753.2</v>
      </c>
      <c r="E841" s="27" t="s">
        <v>68</v>
      </c>
      <c r="O841" s="50">
        <v>83.6</v>
      </c>
      <c r="P841" s="25">
        <v>298.10000000000002</v>
      </c>
    </row>
    <row r="842" spans="2:16" x14ac:dyDescent="0.3">
      <c r="B842" s="25">
        <v>298.18</v>
      </c>
      <c r="C842" s="50">
        <v>83.7</v>
      </c>
      <c r="D842" s="26">
        <v>2753.1</v>
      </c>
      <c r="E842" s="27" t="s">
        <v>68</v>
      </c>
      <c r="O842" s="50">
        <v>83.7</v>
      </c>
      <c r="P842" s="25">
        <v>298.18</v>
      </c>
    </row>
    <row r="843" spans="2:16" x14ac:dyDescent="0.3">
      <c r="B843" s="25">
        <v>298.27</v>
      </c>
      <c r="C843" s="50">
        <v>83.8</v>
      </c>
      <c r="D843" s="26">
        <v>2752.9</v>
      </c>
      <c r="E843" s="27" t="s">
        <v>68</v>
      </c>
      <c r="O843" s="50">
        <v>83.8</v>
      </c>
      <c r="P843" s="25">
        <v>298.27</v>
      </c>
    </row>
    <row r="844" spans="2:16" x14ac:dyDescent="0.3">
      <c r="B844" s="25">
        <v>298.35000000000002</v>
      </c>
      <c r="C844" s="50">
        <v>83.9</v>
      </c>
      <c r="D844" s="26">
        <v>2752.8</v>
      </c>
      <c r="E844" s="27" t="s">
        <v>68</v>
      </c>
      <c r="O844" s="50">
        <v>83.9</v>
      </c>
      <c r="P844" s="25">
        <v>298.35000000000002</v>
      </c>
    </row>
    <row r="845" spans="2:16" x14ac:dyDescent="0.3">
      <c r="B845" s="25">
        <v>298.43</v>
      </c>
      <c r="C845" s="50">
        <v>84</v>
      </c>
      <c r="D845" s="26">
        <v>2752.6</v>
      </c>
      <c r="E845" s="27" t="s">
        <v>68</v>
      </c>
      <c r="O845" s="50">
        <v>84</v>
      </c>
      <c r="P845" s="25">
        <v>298.43</v>
      </c>
    </row>
    <row r="846" spans="2:16" x14ac:dyDescent="0.3">
      <c r="B846" s="25">
        <v>298.52</v>
      </c>
      <c r="C846" s="50">
        <v>84.1</v>
      </c>
      <c r="D846" s="26">
        <v>2752.4</v>
      </c>
      <c r="E846" s="27" t="s">
        <v>68</v>
      </c>
      <c r="O846" s="50">
        <v>84.1</v>
      </c>
      <c r="P846" s="25">
        <v>298.52</v>
      </c>
    </row>
    <row r="847" spans="2:16" x14ac:dyDescent="0.3">
      <c r="B847" s="25">
        <v>298.60000000000002</v>
      </c>
      <c r="C847" s="50">
        <v>84.2</v>
      </c>
      <c r="D847" s="26">
        <v>2752.3</v>
      </c>
      <c r="E847" s="27" t="s">
        <v>68</v>
      </c>
      <c r="O847" s="50">
        <v>84.2</v>
      </c>
      <c r="P847" s="25">
        <v>298.60000000000002</v>
      </c>
    </row>
    <row r="848" spans="2:16" x14ac:dyDescent="0.3">
      <c r="B848" s="25">
        <v>298.69</v>
      </c>
      <c r="C848" s="50">
        <v>84.3</v>
      </c>
      <c r="D848" s="26">
        <v>2752.1</v>
      </c>
      <c r="E848" s="27" t="s">
        <v>68</v>
      </c>
      <c r="O848" s="50">
        <v>84.3</v>
      </c>
      <c r="P848" s="25">
        <v>298.69</v>
      </c>
    </row>
    <row r="849" spans="2:16" x14ac:dyDescent="0.3">
      <c r="B849" s="25">
        <v>298.77</v>
      </c>
      <c r="C849" s="50">
        <v>84.4</v>
      </c>
      <c r="D849" s="26">
        <v>2752</v>
      </c>
      <c r="E849" s="27" t="s">
        <v>68</v>
      </c>
      <c r="O849" s="50">
        <v>84.4</v>
      </c>
      <c r="P849" s="25">
        <v>298.77</v>
      </c>
    </row>
    <row r="850" spans="2:16" x14ac:dyDescent="0.3">
      <c r="B850" s="25">
        <v>298.85000000000002</v>
      </c>
      <c r="C850" s="50">
        <v>84.5</v>
      </c>
      <c r="D850" s="26">
        <v>2751.8</v>
      </c>
      <c r="E850" s="27" t="s">
        <v>68</v>
      </c>
      <c r="O850" s="50">
        <v>84.5</v>
      </c>
      <c r="P850" s="25">
        <v>298.85000000000002</v>
      </c>
    </row>
    <row r="851" spans="2:16" x14ac:dyDescent="0.3">
      <c r="B851" s="25">
        <v>298.94</v>
      </c>
      <c r="C851" s="50">
        <v>84.6</v>
      </c>
      <c r="D851" s="26">
        <v>2751.7</v>
      </c>
      <c r="E851" s="27" t="s">
        <v>68</v>
      </c>
      <c r="O851" s="50">
        <v>84.6</v>
      </c>
      <c r="P851" s="25">
        <v>298.94</v>
      </c>
    </row>
    <row r="852" spans="2:16" x14ac:dyDescent="0.3">
      <c r="B852" s="25">
        <v>299.02</v>
      </c>
      <c r="C852" s="50">
        <v>84.7</v>
      </c>
      <c r="D852" s="26">
        <v>2751.5</v>
      </c>
      <c r="E852" s="27" t="s">
        <v>68</v>
      </c>
      <c r="O852" s="50">
        <v>84.7</v>
      </c>
      <c r="P852" s="25">
        <v>299.02</v>
      </c>
    </row>
    <row r="853" spans="2:16" x14ac:dyDescent="0.3">
      <c r="B853" s="25">
        <v>299.10000000000002</v>
      </c>
      <c r="C853" s="50">
        <v>84.8</v>
      </c>
      <c r="D853" s="26">
        <v>2751.3</v>
      </c>
      <c r="E853" s="27" t="s">
        <v>68</v>
      </c>
      <c r="O853" s="50">
        <v>84.8</v>
      </c>
      <c r="P853" s="25">
        <v>299.10000000000002</v>
      </c>
    </row>
    <row r="854" spans="2:16" x14ac:dyDescent="0.3">
      <c r="B854" s="25">
        <v>299.19</v>
      </c>
      <c r="C854" s="50">
        <v>84.9</v>
      </c>
      <c r="D854" s="26">
        <v>2751.2</v>
      </c>
      <c r="E854" s="27" t="s">
        <v>68</v>
      </c>
      <c r="O854" s="50">
        <v>84.9</v>
      </c>
      <c r="P854" s="25">
        <v>299.19</v>
      </c>
    </row>
    <row r="855" spans="2:16" x14ac:dyDescent="0.3">
      <c r="B855" s="25">
        <v>299.27</v>
      </c>
      <c r="C855" s="50">
        <v>85</v>
      </c>
      <c r="D855" s="26">
        <v>2751</v>
      </c>
      <c r="E855" s="27" t="s">
        <v>68</v>
      </c>
      <c r="O855" s="50">
        <v>85</v>
      </c>
      <c r="P855" s="25">
        <v>299.27</v>
      </c>
    </row>
    <row r="856" spans="2:16" x14ac:dyDescent="0.3">
      <c r="B856" s="25">
        <v>299.35000000000002</v>
      </c>
      <c r="C856" s="50">
        <v>85.1</v>
      </c>
      <c r="D856" s="26">
        <v>2750.9</v>
      </c>
      <c r="E856" s="27" t="s">
        <v>68</v>
      </c>
      <c r="O856" s="50">
        <v>85.1</v>
      </c>
      <c r="P856" s="25">
        <v>299.35000000000002</v>
      </c>
    </row>
    <row r="857" spans="2:16" x14ac:dyDescent="0.3">
      <c r="B857" s="25">
        <v>299.44</v>
      </c>
      <c r="C857" s="50">
        <v>85.2</v>
      </c>
      <c r="D857" s="26">
        <v>2750.7</v>
      </c>
      <c r="E857" s="27" t="s">
        <v>68</v>
      </c>
      <c r="O857" s="50">
        <v>85.2</v>
      </c>
      <c r="P857" s="25">
        <v>299.44</v>
      </c>
    </row>
    <row r="858" spans="2:16" x14ac:dyDescent="0.3">
      <c r="B858" s="25">
        <v>299.52</v>
      </c>
      <c r="C858" s="50">
        <v>85.3</v>
      </c>
      <c r="D858" s="26">
        <v>2750.6</v>
      </c>
      <c r="E858" s="27" t="s">
        <v>68</v>
      </c>
      <c r="O858" s="50">
        <v>85.3</v>
      </c>
      <c r="P858" s="25">
        <v>299.52</v>
      </c>
    </row>
    <row r="859" spans="2:16" x14ac:dyDescent="0.3">
      <c r="B859" s="25">
        <v>299.60000000000002</v>
      </c>
      <c r="C859" s="50">
        <v>85.4</v>
      </c>
      <c r="D859" s="26">
        <v>2750.4</v>
      </c>
      <c r="E859" s="27" t="s">
        <v>68</v>
      </c>
      <c r="O859" s="50">
        <v>85.4</v>
      </c>
      <c r="P859" s="25">
        <v>299.60000000000002</v>
      </c>
    </row>
    <row r="860" spans="2:16" x14ac:dyDescent="0.3">
      <c r="B860" s="25">
        <v>299.69</v>
      </c>
      <c r="C860" s="50">
        <v>85.5</v>
      </c>
      <c r="D860" s="26">
        <v>2750.2</v>
      </c>
      <c r="E860" s="27" t="s">
        <v>68</v>
      </c>
      <c r="O860" s="50">
        <v>85.5</v>
      </c>
      <c r="P860" s="25">
        <v>299.69</v>
      </c>
    </row>
    <row r="861" spans="2:16" x14ac:dyDescent="0.3">
      <c r="B861" s="25">
        <v>299.77</v>
      </c>
      <c r="C861" s="50">
        <v>85.6</v>
      </c>
      <c r="D861" s="26">
        <v>2750.1</v>
      </c>
      <c r="E861" s="27" t="s">
        <v>68</v>
      </c>
      <c r="O861" s="50">
        <v>85.6</v>
      </c>
      <c r="P861" s="25">
        <v>299.77</v>
      </c>
    </row>
    <row r="862" spans="2:16" x14ac:dyDescent="0.3">
      <c r="B862" s="25">
        <v>299.85000000000002</v>
      </c>
      <c r="C862" s="50">
        <v>85.7</v>
      </c>
      <c r="D862" s="26">
        <v>2749.9</v>
      </c>
      <c r="E862" s="27" t="s">
        <v>68</v>
      </c>
      <c r="O862" s="50">
        <v>85.7</v>
      </c>
      <c r="P862" s="25">
        <v>299.85000000000002</v>
      </c>
    </row>
    <row r="863" spans="2:16" x14ac:dyDescent="0.3">
      <c r="B863" s="25">
        <v>299.93</v>
      </c>
      <c r="C863" s="50">
        <v>85.8</v>
      </c>
      <c r="D863" s="26">
        <v>2749.8</v>
      </c>
      <c r="E863" s="27" t="s">
        <v>68</v>
      </c>
      <c r="O863" s="50">
        <v>85.8</v>
      </c>
      <c r="P863" s="25">
        <v>299.93</v>
      </c>
    </row>
    <row r="864" spans="2:16" x14ac:dyDescent="0.3">
      <c r="B864" s="25">
        <v>300.02</v>
      </c>
      <c r="C864" s="50">
        <v>85.9</v>
      </c>
      <c r="D864" s="26">
        <v>2749.6</v>
      </c>
      <c r="E864" s="27" t="s">
        <v>68</v>
      </c>
      <c r="O864" s="50">
        <v>85.9</v>
      </c>
      <c r="P864" s="25">
        <v>300.02</v>
      </c>
    </row>
    <row r="865" spans="2:16" x14ac:dyDescent="0.3">
      <c r="B865" s="25">
        <v>300.10000000000002</v>
      </c>
      <c r="C865" s="50">
        <v>86</v>
      </c>
      <c r="D865" s="26">
        <v>2749.4</v>
      </c>
      <c r="E865" s="27" t="s">
        <v>68</v>
      </c>
      <c r="O865" s="50">
        <v>86</v>
      </c>
      <c r="P865" s="25">
        <v>300.10000000000002</v>
      </c>
    </row>
    <row r="866" spans="2:16" x14ac:dyDescent="0.3">
      <c r="B866" s="25">
        <v>300.18</v>
      </c>
      <c r="C866" s="50">
        <v>86.1</v>
      </c>
      <c r="D866" s="26">
        <v>2749.3</v>
      </c>
      <c r="E866" s="27" t="s">
        <v>68</v>
      </c>
      <c r="O866" s="50">
        <v>86.1</v>
      </c>
      <c r="P866" s="25">
        <v>300.18</v>
      </c>
    </row>
    <row r="867" spans="2:16" x14ac:dyDescent="0.3">
      <c r="B867" s="25">
        <v>300.26</v>
      </c>
      <c r="C867" s="50">
        <v>86.2</v>
      </c>
      <c r="D867" s="26">
        <v>2749.1</v>
      </c>
      <c r="E867" s="27" t="s">
        <v>68</v>
      </c>
      <c r="O867" s="50">
        <v>86.2</v>
      </c>
      <c r="P867" s="25">
        <v>300.26</v>
      </c>
    </row>
    <row r="868" spans="2:16" x14ac:dyDescent="0.3">
      <c r="B868" s="25">
        <v>300.35000000000002</v>
      </c>
      <c r="C868" s="50">
        <v>86.3</v>
      </c>
      <c r="D868" s="26">
        <v>2749</v>
      </c>
      <c r="E868" s="27" t="s">
        <v>68</v>
      </c>
      <c r="O868" s="50">
        <v>86.3</v>
      </c>
      <c r="P868" s="25">
        <v>300.35000000000002</v>
      </c>
    </row>
    <row r="869" spans="2:16" x14ac:dyDescent="0.3">
      <c r="B869" s="25">
        <v>300.43</v>
      </c>
      <c r="C869" s="50">
        <v>86.4</v>
      </c>
      <c r="D869" s="26">
        <v>2748.8</v>
      </c>
      <c r="E869" s="27" t="s">
        <v>68</v>
      </c>
      <c r="O869" s="50">
        <v>86.4</v>
      </c>
      <c r="P869" s="25">
        <v>300.43</v>
      </c>
    </row>
    <row r="870" spans="2:16" x14ac:dyDescent="0.3">
      <c r="B870" s="25">
        <v>300.51</v>
      </c>
      <c r="C870" s="50">
        <v>86.5</v>
      </c>
      <c r="D870" s="26">
        <v>2748.6</v>
      </c>
      <c r="E870" s="27" t="s">
        <v>68</v>
      </c>
      <c r="O870" s="50">
        <v>86.5</v>
      </c>
      <c r="P870" s="25">
        <v>300.51</v>
      </c>
    </row>
    <row r="871" spans="2:16" x14ac:dyDescent="0.3">
      <c r="B871" s="25">
        <v>300.58999999999997</v>
      </c>
      <c r="C871" s="50">
        <v>86.6</v>
      </c>
      <c r="D871" s="26">
        <v>2748.5</v>
      </c>
      <c r="E871" s="27" t="s">
        <v>68</v>
      </c>
      <c r="O871" s="50">
        <v>86.6</v>
      </c>
      <c r="P871" s="25">
        <v>300.58999999999997</v>
      </c>
    </row>
    <row r="872" spans="2:16" x14ac:dyDescent="0.3">
      <c r="B872" s="25">
        <v>300.68</v>
      </c>
      <c r="C872" s="50">
        <v>86.7</v>
      </c>
      <c r="D872" s="26">
        <v>2748.3</v>
      </c>
      <c r="E872" s="27" t="s">
        <v>68</v>
      </c>
      <c r="O872" s="50">
        <v>86.7</v>
      </c>
      <c r="P872" s="25">
        <v>300.68</v>
      </c>
    </row>
    <row r="873" spans="2:16" x14ac:dyDescent="0.3">
      <c r="B873" s="25">
        <v>300.76</v>
      </c>
      <c r="C873" s="50">
        <v>86.8</v>
      </c>
      <c r="D873" s="26">
        <v>2748.2</v>
      </c>
      <c r="E873" s="27" t="s">
        <v>68</v>
      </c>
      <c r="O873" s="50">
        <v>86.8</v>
      </c>
      <c r="P873" s="25">
        <v>300.76</v>
      </c>
    </row>
    <row r="874" spans="2:16" x14ac:dyDescent="0.3">
      <c r="B874" s="25">
        <v>300.83999999999997</v>
      </c>
      <c r="C874" s="50">
        <v>86.9</v>
      </c>
      <c r="D874" s="26">
        <v>2748</v>
      </c>
      <c r="E874" s="27" t="s">
        <v>68</v>
      </c>
      <c r="O874" s="50">
        <v>86.9</v>
      </c>
      <c r="P874" s="25">
        <v>300.83999999999997</v>
      </c>
    </row>
    <row r="875" spans="2:16" x14ac:dyDescent="0.3">
      <c r="B875" s="25">
        <v>300.92</v>
      </c>
      <c r="C875" s="50">
        <v>87</v>
      </c>
      <c r="D875" s="26">
        <v>2747.8</v>
      </c>
      <c r="E875" s="27" t="s">
        <v>68</v>
      </c>
      <c r="O875" s="50">
        <v>87</v>
      </c>
      <c r="P875" s="25">
        <v>300.92</v>
      </c>
    </row>
    <row r="876" spans="2:16" x14ac:dyDescent="0.3">
      <c r="B876" s="25">
        <v>301</v>
      </c>
      <c r="C876" s="50">
        <v>87.1</v>
      </c>
      <c r="D876" s="26">
        <v>2747.7</v>
      </c>
      <c r="E876" s="27" t="s">
        <v>68</v>
      </c>
      <c r="O876" s="50">
        <v>87.1</v>
      </c>
      <c r="P876" s="25">
        <v>301</v>
      </c>
    </row>
    <row r="877" spans="2:16" x14ac:dyDescent="0.3">
      <c r="B877" s="25">
        <v>301.08999999999997</v>
      </c>
      <c r="C877" s="50">
        <v>87.2</v>
      </c>
      <c r="D877" s="26">
        <v>2747.5</v>
      </c>
      <c r="E877" s="27" t="s">
        <v>68</v>
      </c>
      <c r="O877" s="50">
        <v>87.2</v>
      </c>
      <c r="P877" s="25">
        <v>301.08999999999997</v>
      </c>
    </row>
    <row r="878" spans="2:16" x14ac:dyDescent="0.3">
      <c r="B878" s="25">
        <v>301.17</v>
      </c>
      <c r="C878" s="50">
        <v>87.3</v>
      </c>
      <c r="D878" s="26">
        <v>2747.4</v>
      </c>
      <c r="E878" s="27" t="s">
        <v>68</v>
      </c>
      <c r="O878" s="50">
        <v>87.3</v>
      </c>
      <c r="P878" s="25">
        <v>301.17</v>
      </c>
    </row>
    <row r="879" spans="2:16" x14ac:dyDescent="0.3">
      <c r="B879" s="25">
        <v>301.25</v>
      </c>
      <c r="C879" s="50">
        <v>87.4</v>
      </c>
      <c r="D879" s="26">
        <v>2747.2</v>
      </c>
      <c r="E879" s="27" t="s">
        <v>68</v>
      </c>
      <c r="O879" s="50">
        <v>87.4</v>
      </c>
      <c r="P879" s="25">
        <v>301.25</v>
      </c>
    </row>
    <row r="880" spans="2:16" x14ac:dyDescent="0.3">
      <c r="B880" s="25">
        <v>301.33</v>
      </c>
      <c r="C880" s="50">
        <v>87.5</v>
      </c>
      <c r="D880" s="26">
        <v>2747</v>
      </c>
      <c r="E880" s="27" t="s">
        <v>68</v>
      </c>
      <c r="O880" s="50">
        <v>87.5</v>
      </c>
      <c r="P880" s="25">
        <v>301.33</v>
      </c>
    </row>
    <row r="881" spans="2:16" x14ac:dyDescent="0.3">
      <c r="B881" s="25">
        <v>301.41000000000003</v>
      </c>
      <c r="C881" s="50">
        <v>87.6</v>
      </c>
      <c r="D881" s="26">
        <v>2746.9</v>
      </c>
      <c r="E881" s="27" t="s">
        <v>68</v>
      </c>
      <c r="O881" s="50">
        <v>87.6</v>
      </c>
      <c r="P881" s="25">
        <v>301.41000000000003</v>
      </c>
    </row>
    <row r="882" spans="2:16" x14ac:dyDescent="0.3">
      <c r="B882" s="25">
        <v>301.49</v>
      </c>
      <c r="C882" s="50">
        <v>87.7</v>
      </c>
      <c r="D882" s="26">
        <v>2746.7</v>
      </c>
      <c r="E882" s="27" t="s">
        <v>68</v>
      </c>
      <c r="O882" s="50">
        <v>87.7</v>
      </c>
      <c r="P882" s="25">
        <v>301.49</v>
      </c>
    </row>
    <row r="883" spans="2:16" x14ac:dyDescent="0.3">
      <c r="B883" s="25">
        <v>301.57</v>
      </c>
      <c r="C883" s="50">
        <v>87.8</v>
      </c>
      <c r="D883" s="26">
        <v>2746.6</v>
      </c>
      <c r="E883" s="27" t="s">
        <v>68</v>
      </c>
      <c r="O883" s="50">
        <v>87.8</v>
      </c>
      <c r="P883" s="25">
        <v>301.57</v>
      </c>
    </row>
    <row r="884" spans="2:16" x14ac:dyDescent="0.3">
      <c r="B884" s="25">
        <v>301.66000000000003</v>
      </c>
      <c r="C884" s="50">
        <v>87.9</v>
      </c>
      <c r="D884" s="26">
        <v>2746.4</v>
      </c>
      <c r="E884" s="27" t="s">
        <v>68</v>
      </c>
      <c r="O884" s="50">
        <v>87.9</v>
      </c>
      <c r="P884" s="25">
        <v>301.66000000000003</v>
      </c>
    </row>
    <row r="885" spans="2:16" x14ac:dyDescent="0.3">
      <c r="B885" s="25">
        <v>301.74</v>
      </c>
      <c r="C885" s="50">
        <v>88</v>
      </c>
      <c r="D885" s="26">
        <v>2746.2</v>
      </c>
      <c r="E885" s="27" t="s">
        <v>68</v>
      </c>
      <c r="O885" s="50">
        <v>88</v>
      </c>
      <c r="P885" s="25">
        <v>301.74</v>
      </c>
    </row>
    <row r="886" spans="2:16" x14ac:dyDescent="0.3">
      <c r="B886" s="25">
        <v>301.82</v>
      </c>
      <c r="C886" s="50">
        <v>88.1</v>
      </c>
      <c r="D886" s="26">
        <v>2746.1</v>
      </c>
      <c r="E886" s="27" t="s">
        <v>68</v>
      </c>
      <c r="O886" s="50">
        <v>88.1</v>
      </c>
      <c r="P886" s="25">
        <v>301.82</v>
      </c>
    </row>
    <row r="887" spans="2:16" x14ac:dyDescent="0.3">
      <c r="B887" s="25">
        <v>301.89999999999998</v>
      </c>
      <c r="C887" s="50">
        <v>88.2</v>
      </c>
      <c r="D887" s="26">
        <v>2745.9</v>
      </c>
      <c r="E887" s="27" t="s">
        <v>68</v>
      </c>
      <c r="O887" s="50">
        <v>88.2</v>
      </c>
      <c r="P887" s="25">
        <v>301.89999999999998</v>
      </c>
    </row>
    <row r="888" spans="2:16" x14ac:dyDescent="0.3">
      <c r="B888" s="25">
        <v>301.98</v>
      </c>
      <c r="C888" s="50">
        <v>88.3</v>
      </c>
      <c r="D888" s="26">
        <v>2745.7</v>
      </c>
      <c r="E888" s="27" t="s">
        <v>68</v>
      </c>
      <c r="O888" s="50">
        <v>88.3</v>
      </c>
      <c r="P888" s="25">
        <v>301.98</v>
      </c>
    </row>
    <row r="889" spans="2:16" x14ac:dyDescent="0.3">
      <c r="B889" s="25">
        <v>302.06</v>
      </c>
      <c r="C889" s="50">
        <v>88.4</v>
      </c>
      <c r="D889" s="26">
        <v>2745.6</v>
      </c>
      <c r="E889" s="27" t="s">
        <v>68</v>
      </c>
      <c r="O889" s="50">
        <v>88.4</v>
      </c>
      <c r="P889" s="25">
        <v>302.06</v>
      </c>
    </row>
    <row r="890" spans="2:16" x14ac:dyDescent="0.3">
      <c r="B890" s="25">
        <v>302.14</v>
      </c>
      <c r="C890" s="50">
        <v>88.5</v>
      </c>
      <c r="D890" s="26">
        <v>2745.4</v>
      </c>
      <c r="E890" s="27" t="s">
        <v>68</v>
      </c>
      <c r="O890" s="50">
        <v>88.5</v>
      </c>
      <c r="P890" s="25">
        <v>302.14</v>
      </c>
    </row>
    <row r="891" spans="2:16" x14ac:dyDescent="0.3">
      <c r="B891" s="25">
        <v>302.22000000000003</v>
      </c>
      <c r="C891" s="50">
        <v>88.6</v>
      </c>
      <c r="D891" s="26">
        <v>2745.2</v>
      </c>
      <c r="E891" s="27" t="s">
        <v>68</v>
      </c>
      <c r="O891" s="50">
        <v>88.6</v>
      </c>
      <c r="P891" s="25">
        <v>302.22000000000003</v>
      </c>
    </row>
    <row r="892" spans="2:16" x14ac:dyDescent="0.3">
      <c r="B892" s="25">
        <v>302.3</v>
      </c>
      <c r="C892" s="50">
        <v>88.7</v>
      </c>
      <c r="D892" s="26">
        <v>2745.1</v>
      </c>
      <c r="E892" s="27" t="s">
        <v>68</v>
      </c>
      <c r="O892" s="50">
        <v>88.7</v>
      </c>
      <c r="P892" s="25">
        <v>302.3</v>
      </c>
    </row>
    <row r="893" spans="2:16" x14ac:dyDescent="0.3">
      <c r="B893" s="25">
        <v>302.38</v>
      </c>
      <c r="C893" s="50">
        <v>88.8</v>
      </c>
      <c r="D893" s="26">
        <v>2744.9</v>
      </c>
      <c r="E893" s="27" t="s">
        <v>68</v>
      </c>
      <c r="O893" s="50">
        <v>88.8</v>
      </c>
      <c r="P893" s="25">
        <v>302.38</v>
      </c>
    </row>
    <row r="894" spans="2:16" x14ac:dyDescent="0.3">
      <c r="B894" s="25">
        <v>302.45999999999998</v>
      </c>
      <c r="C894" s="50">
        <v>88.9</v>
      </c>
      <c r="D894" s="26">
        <v>2744.8</v>
      </c>
      <c r="E894" s="27" t="s">
        <v>68</v>
      </c>
      <c r="O894" s="50">
        <v>88.9</v>
      </c>
      <c r="P894" s="25">
        <v>302.45999999999998</v>
      </c>
    </row>
    <row r="895" spans="2:16" x14ac:dyDescent="0.3">
      <c r="B895" s="25">
        <v>302.54000000000002</v>
      </c>
      <c r="C895" s="50">
        <v>89</v>
      </c>
      <c r="D895" s="26">
        <v>2744.6</v>
      </c>
      <c r="E895" s="27" t="s">
        <v>68</v>
      </c>
      <c r="O895" s="50">
        <v>89</v>
      </c>
      <c r="P895" s="25">
        <v>302.54000000000002</v>
      </c>
    </row>
    <row r="896" spans="2:16" x14ac:dyDescent="0.3">
      <c r="B896" s="25">
        <v>302.62</v>
      </c>
      <c r="C896" s="50">
        <v>89.1</v>
      </c>
      <c r="D896" s="26">
        <v>2744.4</v>
      </c>
      <c r="E896" s="27" t="s">
        <v>68</v>
      </c>
      <c r="O896" s="50">
        <v>89.1</v>
      </c>
      <c r="P896" s="25">
        <v>302.62</v>
      </c>
    </row>
    <row r="897" spans="2:16" x14ac:dyDescent="0.3">
      <c r="B897" s="25">
        <v>302.7</v>
      </c>
      <c r="C897" s="50">
        <v>89.2</v>
      </c>
      <c r="D897" s="26">
        <v>2744.3</v>
      </c>
      <c r="E897" s="27" t="s">
        <v>68</v>
      </c>
      <c r="O897" s="50">
        <v>89.2</v>
      </c>
      <c r="P897" s="25">
        <v>302.7</v>
      </c>
    </row>
    <row r="898" spans="2:16" x14ac:dyDescent="0.3">
      <c r="B898" s="25">
        <v>302.79000000000002</v>
      </c>
      <c r="C898" s="50">
        <v>89.3</v>
      </c>
      <c r="D898" s="26">
        <v>2744.1</v>
      </c>
      <c r="E898" s="27" t="s">
        <v>68</v>
      </c>
      <c r="O898" s="50">
        <v>89.3</v>
      </c>
      <c r="P898" s="25">
        <v>302.79000000000002</v>
      </c>
    </row>
    <row r="899" spans="2:16" x14ac:dyDescent="0.3">
      <c r="B899" s="25">
        <v>302.87</v>
      </c>
      <c r="C899" s="50">
        <v>89.4</v>
      </c>
      <c r="D899" s="26">
        <v>2743.9</v>
      </c>
      <c r="E899" s="27" t="s">
        <v>68</v>
      </c>
      <c r="O899" s="50">
        <v>89.4</v>
      </c>
      <c r="P899" s="25">
        <v>302.87</v>
      </c>
    </row>
    <row r="900" spans="2:16" x14ac:dyDescent="0.3">
      <c r="B900" s="25">
        <v>302.95</v>
      </c>
      <c r="C900" s="50">
        <v>89.5</v>
      </c>
      <c r="D900" s="26">
        <v>2743.8</v>
      </c>
      <c r="E900" s="27" t="s">
        <v>68</v>
      </c>
      <c r="O900" s="50">
        <v>89.5</v>
      </c>
      <c r="P900" s="25">
        <v>302.95</v>
      </c>
    </row>
    <row r="901" spans="2:16" x14ac:dyDescent="0.3">
      <c r="B901" s="25">
        <v>303.02999999999997</v>
      </c>
      <c r="C901" s="50">
        <v>89.6</v>
      </c>
      <c r="D901" s="26">
        <v>2743.6</v>
      </c>
      <c r="E901" s="27" t="s">
        <v>68</v>
      </c>
      <c r="O901" s="50">
        <v>89.6</v>
      </c>
      <c r="P901" s="25">
        <v>303.02999999999997</v>
      </c>
    </row>
    <row r="902" spans="2:16" x14ac:dyDescent="0.3">
      <c r="B902" s="25">
        <v>303.11</v>
      </c>
      <c r="C902" s="50">
        <v>89.7</v>
      </c>
      <c r="D902" s="26">
        <v>2743.4</v>
      </c>
      <c r="E902" s="27" t="s">
        <v>68</v>
      </c>
      <c r="O902" s="50">
        <v>89.7</v>
      </c>
      <c r="P902" s="25">
        <v>303.11</v>
      </c>
    </row>
    <row r="903" spans="2:16" x14ac:dyDescent="0.3">
      <c r="B903" s="25">
        <v>303.19</v>
      </c>
      <c r="C903" s="50">
        <v>89.8</v>
      </c>
      <c r="D903" s="26">
        <v>2743.3</v>
      </c>
      <c r="E903" s="27" t="s">
        <v>68</v>
      </c>
      <c r="O903" s="50">
        <v>89.8</v>
      </c>
      <c r="P903" s="25">
        <v>303.19</v>
      </c>
    </row>
    <row r="904" spans="2:16" x14ac:dyDescent="0.3">
      <c r="B904" s="25">
        <v>303.27</v>
      </c>
      <c r="C904" s="50">
        <v>89.9</v>
      </c>
      <c r="D904" s="26">
        <v>2743.1</v>
      </c>
      <c r="E904" s="27" t="s">
        <v>68</v>
      </c>
      <c r="O904" s="50">
        <v>89.9</v>
      </c>
      <c r="P904" s="25">
        <v>303.27</v>
      </c>
    </row>
    <row r="905" spans="2:16" x14ac:dyDescent="0.3">
      <c r="B905" s="25">
        <v>303.33999999999997</v>
      </c>
      <c r="C905" s="50">
        <v>90</v>
      </c>
      <c r="D905" s="26">
        <v>2742.9</v>
      </c>
      <c r="E905" s="27" t="s">
        <v>68</v>
      </c>
      <c r="O905" s="50">
        <v>90</v>
      </c>
      <c r="P905" s="25">
        <v>303.33999999999997</v>
      </c>
    </row>
    <row r="906" spans="2:16" x14ac:dyDescent="0.3">
      <c r="B906" s="25">
        <v>303.42</v>
      </c>
      <c r="C906" s="50">
        <v>90.1</v>
      </c>
      <c r="D906" s="26">
        <v>2742.8</v>
      </c>
      <c r="E906" s="27" t="s">
        <v>68</v>
      </c>
      <c r="O906" s="50">
        <v>90.1</v>
      </c>
      <c r="P906" s="25">
        <v>303.42</v>
      </c>
    </row>
    <row r="907" spans="2:16" x14ac:dyDescent="0.3">
      <c r="B907" s="25">
        <v>303.5</v>
      </c>
      <c r="C907" s="50">
        <v>90.2</v>
      </c>
      <c r="D907" s="26">
        <v>2742.6</v>
      </c>
      <c r="E907" s="27" t="s">
        <v>68</v>
      </c>
      <c r="O907" s="50">
        <v>90.2</v>
      </c>
      <c r="P907" s="25">
        <v>303.5</v>
      </c>
    </row>
    <row r="908" spans="2:16" x14ac:dyDescent="0.3">
      <c r="B908" s="25">
        <v>303.58</v>
      </c>
      <c r="C908" s="50">
        <v>90.3</v>
      </c>
      <c r="D908" s="26">
        <v>2742.4</v>
      </c>
      <c r="E908" s="27" t="s">
        <v>68</v>
      </c>
      <c r="O908" s="50">
        <v>90.3</v>
      </c>
      <c r="P908" s="25">
        <v>303.58</v>
      </c>
    </row>
    <row r="909" spans="2:16" x14ac:dyDescent="0.3">
      <c r="B909" s="25">
        <v>303.66000000000003</v>
      </c>
      <c r="C909" s="50">
        <v>90.4</v>
      </c>
      <c r="D909" s="26">
        <v>2742.3</v>
      </c>
      <c r="E909" s="27" t="s">
        <v>68</v>
      </c>
      <c r="O909" s="50">
        <v>90.4</v>
      </c>
      <c r="P909" s="25">
        <v>303.66000000000003</v>
      </c>
    </row>
    <row r="910" spans="2:16" x14ac:dyDescent="0.3">
      <c r="B910" s="25">
        <v>303.74</v>
      </c>
      <c r="C910" s="50">
        <v>90.5</v>
      </c>
      <c r="D910" s="26">
        <v>2742.1</v>
      </c>
      <c r="E910" s="27" t="s">
        <v>68</v>
      </c>
      <c r="O910" s="50">
        <v>90.5</v>
      </c>
      <c r="P910" s="25">
        <v>303.74</v>
      </c>
    </row>
    <row r="911" spans="2:16" x14ac:dyDescent="0.3">
      <c r="B911" s="25">
        <v>303.82</v>
      </c>
      <c r="C911" s="50">
        <v>90.6</v>
      </c>
      <c r="D911" s="26">
        <v>2741.9</v>
      </c>
      <c r="E911" s="27" t="s">
        <v>68</v>
      </c>
      <c r="O911" s="50">
        <v>90.6</v>
      </c>
      <c r="P911" s="25">
        <v>303.82</v>
      </c>
    </row>
    <row r="912" spans="2:16" x14ac:dyDescent="0.3">
      <c r="B912" s="25">
        <v>303.89999999999998</v>
      </c>
      <c r="C912" s="50">
        <v>90.7</v>
      </c>
      <c r="D912" s="26">
        <v>2741.8</v>
      </c>
      <c r="E912" s="27" t="s">
        <v>68</v>
      </c>
      <c r="O912" s="50">
        <v>90.7</v>
      </c>
      <c r="P912" s="25">
        <v>303.89999999999998</v>
      </c>
    </row>
    <row r="913" spans="2:16" x14ac:dyDescent="0.3">
      <c r="B913" s="25">
        <v>303.98</v>
      </c>
      <c r="C913" s="50">
        <v>90.8</v>
      </c>
      <c r="D913" s="26">
        <v>2741.6</v>
      </c>
      <c r="E913" s="27" t="s">
        <v>68</v>
      </c>
      <c r="O913" s="50">
        <v>90.8</v>
      </c>
      <c r="P913" s="25">
        <v>303.98</v>
      </c>
    </row>
    <row r="914" spans="2:16" x14ac:dyDescent="0.3">
      <c r="B914" s="25">
        <v>304.06</v>
      </c>
      <c r="C914" s="50">
        <v>90.9</v>
      </c>
      <c r="D914" s="26">
        <v>2741.4</v>
      </c>
      <c r="E914" s="27" t="s">
        <v>68</v>
      </c>
      <c r="O914" s="50">
        <v>90.9</v>
      </c>
      <c r="P914" s="25">
        <v>304.06</v>
      </c>
    </row>
    <row r="915" spans="2:16" x14ac:dyDescent="0.3">
      <c r="B915" s="25">
        <v>304.14</v>
      </c>
      <c r="C915" s="50">
        <v>91</v>
      </c>
      <c r="D915" s="26">
        <v>2741.3</v>
      </c>
      <c r="E915" s="27" t="s">
        <v>68</v>
      </c>
      <c r="O915" s="50">
        <v>91</v>
      </c>
      <c r="P915" s="25">
        <v>304.14</v>
      </c>
    </row>
    <row r="916" spans="2:16" x14ac:dyDescent="0.3">
      <c r="B916" s="25">
        <v>304.22000000000003</v>
      </c>
      <c r="C916" s="50">
        <v>91.1</v>
      </c>
      <c r="D916" s="26">
        <v>2741.1</v>
      </c>
      <c r="E916" s="27" t="s">
        <v>68</v>
      </c>
      <c r="O916" s="50">
        <v>91.1</v>
      </c>
      <c r="P916" s="25">
        <v>304.22000000000003</v>
      </c>
    </row>
    <row r="917" spans="2:16" x14ac:dyDescent="0.3">
      <c r="B917" s="25">
        <v>304.3</v>
      </c>
      <c r="C917" s="50">
        <v>91.2</v>
      </c>
      <c r="D917" s="26">
        <v>2740.9</v>
      </c>
      <c r="E917" s="27" t="s">
        <v>68</v>
      </c>
      <c r="O917" s="50">
        <v>91.2</v>
      </c>
      <c r="P917" s="25">
        <v>304.3</v>
      </c>
    </row>
    <row r="918" spans="2:16" x14ac:dyDescent="0.3">
      <c r="B918" s="25">
        <v>304.38</v>
      </c>
      <c r="C918" s="50">
        <v>91.3</v>
      </c>
      <c r="D918" s="26">
        <v>2740.8</v>
      </c>
      <c r="E918" s="27" t="s">
        <v>68</v>
      </c>
      <c r="O918" s="50">
        <v>91.3</v>
      </c>
      <c r="P918" s="25">
        <v>304.38</v>
      </c>
    </row>
    <row r="919" spans="2:16" x14ac:dyDescent="0.3">
      <c r="B919" s="25">
        <v>304.45</v>
      </c>
      <c r="C919" s="50">
        <v>91.4</v>
      </c>
      <c r="D919" s="26">
        <v>2740.6</v>
      </c>
      <c r="E919" s="27" t="s">
        <v>68</v>
      </c>
      <c r="O919" s="50">
        <v>91.4</v>
      </c>
      <c r="P919" s="25">
        <v>304.45</v>
      </c>
    </row>
    <row r="920" spans="2:16" x14ac:dyDescent="0.3">
      <c r="B920" s="25">
        <v>304.52999999999997</v>
      </c>
      <c r="C920" s="50">
        <v>91.5</v>
      </c>
      <c r="D920" s="26">
        <v>2740.4</v>
      </c>
      <c r="E920" s="27" t="s">
        <v>68</v>
      </c>
      <c r="O920" s="50">
        <v>91.5</v>
      </c>
      <c r="P920" s="25">
        <v>304.52999999999997</v>
      </c>
    </row>
    <row r="921" spans="2:16" x14ac:dyDescent="0.3">
      <c r="B921" s="25">
        <v>304.61</v>
      </c>
      <c r="C921" s="50">
        <v>91.6</v>
      </c>
      <c r="D921" s="26">
        <v>2740.3</v>
      </c>
      <c r="E921" s="27" t="s">
        <v>68</v>
      </c>
      <c r="O921" s="50">
        <v>91.6</v>
      </c>
      <c r="P921" s="25">
        <v>304.61</v>
      </c>
    </row>
    <row r="922" spans="2:16" x14ac:dyDescent="0.3">
      <c r="B922" s="25">
        <v>304.69</v>
      </c>
      <c r="C922" s="50">
        <v>91.7</v>
      </c>
      <c r="D922" s="26">
        <v>2740.1</v>
      </c>
      <c r="E922" s="27" t="s">
        <v>68</v>
      </c>
      <c r="O922" s="50">
        <v>91.7</v>
      </c>
      <c r="P922" s="25">
        <v>304.69</v>
      </c>
    </row>
    <row r="923" spans="2:16" x14ac:dyDescent="0.3">
      <c r="B923" s="25">
        <v>304.77</v>
      </c>
      <c r="C923" s="50">
        <v>91.8</v>
      </c>
      <c r="D923" s="26">
        <v>2739.9</v>
      </c>
      <c r="E923" s="27" t="s">
        <v>68</v>
      </c>
      <c r="O923" s="50">
        <v>91.8</v>
      </c>
      <c r="P923" s="25">
        <v>304.77</v>
      </c>
    </row>
    <row r="924" spans="2:16" x14ac:dyDescent="0.3">
      <c r="B924" s="25">
        <v>304.85000000000002</v>
      </c>
      <c r="C924" s="50">
        <v>91.9</v>
      </c>
      <c r="D924" s="26">
        <v>2739.8</v>
      </c>
      <c r="E924" s="27" t="s">
        <v>68</v>
      </c>
      <c r="O924" s="50">
        <v>91.9</v>
      </c>
      <c r="P924" s="25">
        <v>304.85000000000002</v>
      </c>
    </row>
    <row r="925" spans="2:16" x14ac:dyDescent="0.3">
      <c r="B925" s="25">
        <v>304.93</v>
      </c>
      <c r="C925" s="50">
        <v>92</v>
      </c>
      <c r="D925" s="26">
        <v>2739.6</v>
      </c>
      <c r="E925" s="27" t="s">
        <v>68</v>
      </c>
      <c r="O925" s="50">
        <v>92</v>
      </c>
      <c r="P925" s="25">
        <v>304.93</v>
      </c>
    </row>
    <row r="926" spans="2:16" x14ac:dyDescent="0.3">
      <c r="B926" s="25">
        <v>305</v>
      </c>
      <c r="C926" s="50">
        <v>92.1</v>
      </c>
      <c r="D926" s="26">
        <v>2739.4</v>
      </c>
      <c r="E926" s="27" t="s">
        <v>68</v>
      </c>
      <c r="O926" s="50">
        <v>92.1</v>
      </c>
      <c r="P926" s="25">
        <v>305</v>
      </c>
    </row>
    <row r="927" spans="2:16" x14ac:dyDescent="0.3">
      <c r="B927" s="25">
        <v>305.08</v>
      </c>
      <c r="C927" s="50">
        <v>92.2</v>
      </c>
      <c r="D927" s="26">
        <v>2739.2</v>
      </c>
      <c r="E927" s="27" t="s">
        <v>68</v>
      </c>
      <c r="O927" s="50">
        <v>92.2</v>
      </c>
      <c r="P927" s="25">
        <v>305.08</v>
      </c>
    </row>
    <row r="928" spans="2:16" x14ac:dyDescent="0.3">
      <c r="B928" s="25">
        <v>305.16000000000003</v>
      </c>
      <c r="C928" s="50">
        <v>92.3</v>
      </c>
      <c r="D928" s="26">
        <v>2739.1</v>
      </c>
      <c r="E928" s="27" t="s">
        <v>68</v>
      </c>
      <c r="O928" s="50">
        <v>92.3</v>
      </c>
      <c r="P928" s="25">
        <v>305.16000000000003</v>
      </c>
    </row>
    <row r="929" spans="2:16" x14ac:dyDescent="0.3">
      <c r="B929" s="25">
        <v>305.24</v>
      </c>
      <c r="C929" s="50">
        <v>92.4</v>
      </c>
      <c r="D929" s="26">
        <v>2738.9</v>
      </c>
      <c r="E929" s="27" t="s">
        <v>68</v>
      </c>
      <c r="O929" s="50">
        <v>92.4</v>
      </c>
      <c r="P929" s="25">
        <v>305.24</v>
      </c>
    </row>
    <row r="930" spans="2:16" x14ac:dyDescent="0.3">
      <c r="B930" s="25">
        <v>305.32</v>
      </c>
      <c r="C930" s="50">
        <v>92.5</v>
      </c>
      <c r="D930" s="26">
        <v>2738.7</v>
      </c>
      <c r="E930" s="27" t="s">
        <v>68</v>
      </c>
      <c r="O930" s="50">
        <v>92.5</v>
      </c>
      <c r="P930" s="25">
        <v>305.32</v>
      </c>
    </row>
    <row r="931" spans="2:16" x14ac:dyDescent="0.3">
      <c r="B931" s="25">
        <v>305.39999999999998</v>
      </c>
      <c r="C931" s="50">
        <v>92.6</v>
      </c>
      <c r="D931" s="26">
        <v>2738.6</v>
      </c>
      <c r="E931" s="27" t="s">
        <v>68</v>
      </c>
      <c r="O931" s="50">
        <v>92.6</v>
      </c>
      <c r="P931" s="25">
        <v>305.39999999999998</v>
      </c>
    </row>
    <row r="932" spans="2:16" x14ac:dyDescent="0.3">
      <c r="B932" s="25">
        <v>305.47000000000003</v>
      </c>
      <c r="C932" s="50">
        <v>92.7</v>
      </c>
      <c r="D932" s="26">
        <v>2738.4</v>
      </c>
      <c r="E932" s="27" t="s">
        <v>68</v>
      </c>
      <c r="O932" s="50">
        <v>92.7</v>
      </c>
      <c r="P932" s="25">
        <v>305.47000000000003</v>
      </c>
    </row>
    <row r="933" spans="2:16" x14ac:dyDescent="0.3">
      <c r="B933" s="25">
        <v>305.55</v>
      </c>
      <c r="C933" s="50">
        <v>92.8</v>
      </c>
      <c r="D933" s="26">
        <v>2738.2</v>
      </c>
      <c r="E933" s="27" t="s">
        <v>68</v>
      </c>
      <c r="O933" s="50">
        <v>92.8</v>
      </c>
      <c r="P933" s="25">
        <v>305.55</v>
      </c>
    </row>
    <row r="934" spans="2:16" x14ac:dyDescent="0.3">
      <c r="B934" s="25">
        <v>305.63</v>
      </c>
      <c r="C934" s="50">
        <v>92.9</v>
      </c>
      <c r="D934" s="26">
        <v>2738.1</v>
      </c>
      <c r="E934" s="27" t="s">
        <v>68</v>
      </c>
      <c r="O934" s="50">
        <v>92.9</v>
      </c>
      <c r="P934" s="25">
        <v>305.63</v>
      </c>
    </row>
    <row r="935" spans="2:16" x14ac:dyDescent="0.3">
      <c r="B935" s="25">
        <v>305.70999999999998</v>
      </c>
      <c r="C935" s="50">
        <v>93</v>
      </c>
      <c r="D935" s="26">
        <v>2737.9</v>
      </c>
      <c r="E935" s="27" t="s">
        <v>68</v>
      </c>
      <c r="O935" s="50">
        <v>93</v>
      </c>
      <c r="P935" s="25">
        <v>305.70999999999998</v>
      </c>
    </row>
    <row r="936" spans="2:16" x14ac:dyDescent="0.3">
      <c r="B936" s="25">
        <v>305.77999999999997</v>
      </c>
      <c r="C936" s="50">
        <v>93.1</v>
      </c>
      <c r="D936" s="26">
        <v>2737.7</v>
      </c>
      <c r="E936" s="27" t="s">
        <v>68</v>
      </c>
      <c r="O936" s="50">
        <v>93.1</v>
      </c>
      <c r="P936" s="25">
        <v>305.77999999999997</v>
      </c>
    </row>
    <row r="937" spans="2:16" x14ac:dyDescent="0.3">
      <c r="B937" s="25">
        <v>305.86</v>
      </c>
      <c r="C937" s="50">
        <v>93.2</v>
      </c>
      <c r="D937" s="26">
        <v>2737.5</v>
      </c>
      <c r="E937" s="27" t="s">
        <v>68</v>
      </c>
      <c r="O937" s="50">
        <v>93.2</v>
      </c>
      <c r="P937" s="25">
        <v>305.86</v>
      </c>
    </row>
    <row r="938" spans="2:16" x14ac:dyDescent="0.3">
      <c r="B938" s="25">
        <v>305.94</v>
      </c>
      <c r="C938" s="50">
        <v>93.3</v>
      </c>
      <c r="D938" s="26">
        <v>2737.4</v>
      </c>
      <c r="E938" s="27" t="s">
        <v>68</v>
      </c>
      <c r="O938" s="50">
        <v>93.3</v>
      </c>
      <c r="P938" s="25">
        <v>305.94</v>
      </c>
    </row>
    <row r="939" spans="2:16" x14ac:dyDescent="0.3">
      <c r="B939" s="25">
        <v>306.02</v>
      </c>
      <c r="C939" s="50">
        <v>93.4</v>
      </c>
      <c r="D939" s="26">
        <v>2737.2</v>
      </c>
      <c r="E939" s="27" t="s">
        <v>68</v>
      </c>
      <c r="O939" s="50">
        <v>93.4</v>
      </c>
      <c r="P939" s="25">
        <v>306.02</v>
      </c>
    </row>
    <row r="940" spans="2:16" x14ac:dyDescent="0.3">
      <c r="B940" s="25">
        <v>306.08999999999997</v>
      </c>
      <c r="C940" s="50">
        <v>93.5</v>
      </c>
      <c r="D940" s="26">
        <v>2737</v>
      </c>
      <c r="E940" s="27" t="s">
        <v>68</v>
      </c>
      <c r="O940" s="50">
        <v>93.5</v>
      </c>
      <c r="P940" s="25">
        <v>306.08999999999997</v>
      </c>
    </row>
    <row r="941" spans="2:16" x14ac:dyDescent="0.3">
      <c r="B941" s="25">
        <v>306.17</v>
      </c>
      <c r="C941" s="50">
        <v>93.6</v>
      </c>
      <c r="D941" s="26">
        <v>2736.9</v>
      </c>
      <c r="E941" s="27" t="s">
        <v>68</v>
      </c>
      <c r="O941" s="50">
        <v>93.6</v>
      </c>
      <c r="P941" s="25">
        <v>306.17</v>
      </c>
    </row>
    <row r="942" spans="2:16" x14ac:dyDescent="0.3">
      <c r="B942" s="25">
        <v>306.25</v>
      </c>
      <c r="C942" s="50">
        <v>93.7</v>
      </c>
      <c r="D942" s="26">
        <v>2736.7</v>
      </c>
      <c r="E942" s="27" t="s">
        <v>68</v>
      </c>
      <c r="O942" s="50">
        <v>93.7</v>
      </c>
      <c r="P942" s="25">
        <v>306.25</v>
      </c>
    </row>
    <row r="943" spans="2:16" x14ac:dyDescent="0.3">
      <c r="B943" s="25">
        <v>306.33</v>
      </c>
      <c r="C943" s="50">
        <v>93.8</v>
      </c>
      <c r="D943" s="26">
        <v>2736.5</v>
      </c>
      <c r="E943" s="27" t="s">
        <v>68</v>
      </c>
      <c r="O943" s="50">
        <v>93.8</v>
      </c>
      <c r="P943" s="25">
        <v>306.33</v>
      </c>
    </row>
    <row r="944" spans="2:16" x14ac:dyDescent="0.3">
      <c r="B944" s="25">
        <v>306.39999999999998</v>
      </c>
      <c r="C944" s="50">
        <v>93.9</v>
      </c>
      <c r="D944" s="26">
        <v>2736.3</v>
      </c>
      <c r="E944" s="27" t="s">
        <v>68</v>
      </c>
      <c r="O944" s="50">
        <v>93.9</v>
      </c>
      <c r="P944" s="25">
        <v>306.39999999999998</v>
      </c>
    </row>
    <row r="945" spans="2:16" x14ac:dyDescent="0.3">
      <c r="B945" s="25">
        <v>306.48</v>
      </c>
      <c r="C945" s="50">
        <v>94</v>
      </c>
      <c r="D945" s="26">
        <v>2736.2</v>
      </c>
      <c r="E945" s="27" t="s">
        <v>68</v>
      </c>
      <c r="O945" s="50">
        <v>94</v>
      </c>
      <c r="P945" s="25">
        <v>306.48</v>
      </c>
    </row>
    <row r="946" spans="2:16" x14ac:dyDescent="0.3">
      <c r="B946" s="25">
        <v>306.56</v>
      </c>
      <c r="C946" s="50">
        <v>94.1</v>
      </c>
      <c r="D946" s="26">
        <v>2736</v>
      </c>
      <c r="E946" s="27" t="s">
        <v>68</v>
      </c>
      <c r="O946" s="50">
        <v>94.1</v>
      </c>
      <c r="P946" s="25">
        <v>306.56</v>
      </c>
    </row>
    <row r="947" spans="2:16" x14ac:dyDescent="0.3">
      <c r="B947" s="25">
        <v>306.63</v>
      </c>
      <c r="C947" s="50">
        <v>94.2</v>
      </c>
      <c r="D947" s="26">
        <v>2735.8</v>
      </c>
      <c r="E947" s="27" t="s">
        <v>68</v>
      </c>
      <c r="O947" s="50">
        <v>94.2</v>
      </c>
      <c r="P947" s="25">
        <v>306.63</v>
      </c>
    </row>
    <row r="948" spans="2:16" x14ac:dyDescent="0.3">
      <c r="B948" s="25">
        <v>306.70999999999998</v>
      </c>
      <c r="C948" s="50">
        <v>94.3</v>
      </c>
      <c r="D948" s="26">
        <v>2735.6</v>
      </c>
      <c r="E948" s="27" t="s">
        <v>68</v>
      </c>
      <c r="O948" s="50">
        <v>94.3</v>
      </c>
      <c r="P948" s="25">
        <v>306.70999999999998</v>
      </c>
    </row>
    <row r="949" spans="2:16" x14ac:dyDescent="0.3">
      <c r="B949" s="25">
        <v>306.79000000000002</v>
      </c>
      <c r="C949" s="50">
        <v>94.4</v>
      </c>
      <c r="D949" s="26">
        <v>2735.5</v>
      </c>
      <c r="E949" s="27" t="s">
        <v>68</v>
      </c>
      <c r="O949" s="50">
        <v>94.4</v>
      </c>
      <c r="P949" s="25">
        <v>306.79000000000002</v>
      </c>
    </row>
    <row r="950" spans="2:16" x14ac:dyDescent="0.3">
      <c r="B950" s="25">
        <v>306.87</v>
      </c>
      <c r="C950" s="50">
        <v>94.5</v>
      </c>
      <c r="D950" s="26">
        <v>2735.3</v>
      </c>
      <c r="E950" s="27" t="s">
        <v>68</v>
      </c>
      <c r="O950" s="50">
        <v>94.5</v>
      </c>
      <c r="P950" s="25">
        <v>306.87</v>
      </c>
    </row>
    <row r="951" spans="2:16" x14ac:dyDescent="0.3">
      <c r="B951" s="25">
        <v>306.94</v>
      </c>
      <c r="C951" s="50">
        <v>94.6</v>
      </c>
      <c r="D951" s="26">
        <v>2735.1</v>
      </c>
      <c r="E951" s="27" t="s">
        <v>68</v>
      </c>
      <c r="O951" s="50">
        <v>94.6</v>
      </c>
      <c r="P951" s="25">
        <v>306.94</v>
      </c>
    </row>
    <row r="952" spans="2:16" x14ac:dyDescent="0.3">
      <c r="B952" s="25">
        <v>307.02</v>
      </c>
      <c r="C952" s="50">
        <v>94.7</v>
      </c>
      <c r="D952" s="26">
        <v>2735</v>
      </c>
      <c r="E952" s="27" t="s">
        <v>68</v>
      </c>
      <c r="O952" s="50">
        <v>94.7</v>
      </c>
      <c r="P952" s="25">
        <v>307.02</v>
      </c>
    </row>
    <row r="953" spans="2:16" x14ac:dyDescent="0.3">
      <c r="B953" s="25">
        <v>307.10000000000002</v>
      </c>
      <c r="C953" s="50">
        <v>94.8</v>
      </c>
      <c r="D953" s="26">
        <v>2734.8</v>
      </c>
      <c r="E953" s="27" t="s">
        <v>68</v>
      </c>
      <c r="O953" s="50">
        <v>94.8</v>
      </c>
      <c r="P953" s="25">
        <v>307.10000000000002</v>
      </c>
    </row>
    <row r="954" spans="2:16" x14ac:dyDescent="0.3">
      <c r="B954" s="25">
        <v>307.17</v>
      </c>
      <c r="C954" s="50">
        <v>94.9</v>
      </c>
      <c r="D954" s="26">
        <v>2734.6</v>
      </c>
      <c r="E954" s="27" t="s">
        <v>68</v>
      </c>
      <c r="O954" s="50">
        <v>94.9</v>
      </c>
      <c r="P954" s="25">
        <v>307.17</v>
      </c>
    </row>
    <row r="955" spans="2:16" x14ac:dyDescent="0.3">
      <c r="B955" s="25">
        <v>307.25</v>
      </c>
      <c r="C955" s="50">
        <v>95</v>
      </c>
      <c r="D955" s="26">
        <v>2734.4</v>
      </c>
      <c r="E955" s="27" t="s">
        <v>68</v>
      </c>
      <c r="O955" s="50">
        <v>95</v>
      </c>
      <c r="P955" s="25">
        <v>307.25</v>
      </c>
    </row>
    <row r="956" spans="2:16" x14ac:dyDescent="0.3">
      <c r="B956" s="25">
        <v>307.33</v>
      </c>
      <c r="C956" s="50">
        <v>95.1</v>
      </c>
      <c r="D956" s="26">
        <v>2734.3</v>
      </c>
      <c r="E956" s="27" t="s">
        <v>68</v>
      </c>
      <c r="O956" s="50">
        <v>95.1</v>
      </c>
      <c r="P956" s="25">
        <v>307.33</v>
      </c>
    </row>
    <row r="957" spans="2:16" x14ac:dyDescent="0.3">
      <c r="B957" s="25">
        <v>307.39999999999998</v>
      </c>
      <c r="C957" s="50">
        <v>95.2</v>
      </c>
      <c r="D957" s="26">
        <v>2734.1</v>
      </c>
      <c r="E957" s="27" t="s">
        <v>68</v>
      </c>
      <c r="O957" s="50">
        <v>95.2</v>
      </c>
      <c r="P957" s="25">
        <v>307.39999999999998</v>
      </c>
    </row>
    <row r="958" spans="2:16" x14ac:dyDescent="0.3">
      <c r="B958" s="25">
        <v>307.48</v>
      </c>
      <c r="C958" s="50">
        <v>95.3</v>
      </c>
      <c r="D958" s="26">
        <v>2733.9</v>
      </c>
      <c r="E958" s="27" t="s">
        <v>68</v>
      </c>
      <c r="O958" s="50">
        <v>95.3</v>
      </c>
      <c r="P958" s="25">
        <v>307.48</v>
      </c>
    </row>
    <row r="959" spans="2:16" x14ac:dyDescent="0.3">
      <c r="B959" s="25">
        <v>307.55</v>
      </c>
      <c r="C959" s="50">
        <v>95.4</v>
      </c>
      <c r="D959" s="26">
        <v>2733.7</v>
      </c>
      <c r="E959" s="27" t="s">
        <v>68</v>
      </c>
      <c r="O959" s="50">
        <v>95.4</v>
      </c>
      <c r="P959" s="25">
        <v>307.55</v>
      </c>
    </row>
    <row r="960" spans="2:16" x14ac:dyDescent="0.3">
      <c r="B960" s="25">
        <v>307.63</v>
      </c>
      <c r="C960" s="50">
        <v>95.5</v>
      </c>
      <c r="D960" s="26">
        <v>2733.6</v>
      </c>
      <c r="E960" s="27" t="s">
        <v>68</v>
      </c>
      <c r="O960" s="50">
        <v>95.5</v>
      </c>
      <c r="P960" s="25">
        <v>307.63</v>
      </c>
    </row>
    <row r="961" spans="2:16" x14ac:dyDescent="0.3">
      <c r="B961" s="25">
        <v>307.70999999999998</v>
      </c>
      <c r="C961" s="50">
        <v>95.6</v>
      </c>
      <c r="D961" s="26">
        <v>2733.4</v>
      </c>
      <c r="E961" s="27" t="s">
        <v>68</v>
      </c>
      <c r="O961" s="50">
        <v>95.6</v>
      </c>
      <c r="P961" s="25">
        <v>307.70999999999998</v>
      </c>
    </row>
    <row r="962" spans="2:16" x14ac:dyDescent="0.3">
      <c r="B962" s="25">
        <v>307.77999999999997</v>
      </c>
      <c r="C962" s="50">
        <v>95.7</v>
      </c>
      <c r="D962" s="26">
        <v>2733.2</v>
      </c>
      <c r="E962" s="27" t="s">
        <v>68</v>
      </c>
      <c r="O962" s="50">
        <v>95.7</v>
      </c>
      <c r="P962" s="25">
        <v>307.77999999999997</v>
      </c>
    </row>
    <row r="963" spans="2:16" x14ac:dyDescent="0.3">
      <c r="B963" s="25">
        <v>307.86</v>
      </c>
      <c r="C963" s="50">
        <v>95.8</v>
      </c>
      <c r="D963" s="26">
        <v>2733</v>
      </c>
      <c r="E963" s="27" t="s">
        <v>68</v>
      </c>
      <c r="O963" s="50">
        <v>95.8</v>
      </c>
      <c r="P963" s="25">
        <v>307.86</v>
      </c>
    </row>
    <row r="964" spans="2:16" x14ac:dyDescent="0.3">
      <c r="B964" s="25">
        <v>307.93</v>
      </c>
      <c r="C964" s="50">
        <v>95.9</v>
      </c>
      <c r="D964" s="26">
        <v>2732.9</v>
      </c>
      <c r="E964" s="27" t="s">
        <v>68</v>
      </c>
      <c r="O964" s="50">
        <v>95.9</v>
      </c>
      <c r="P964" s="25">
        <v>307.93</v>
      </c>
    </row>
    <row r="965" spans="2:16" x14ac:dyDescent="0.3">
      <c r="B965" s="25">
        <v>308.01</v>
      </c>
      <c r="C965" s="50">
        <v>96</v>
      </c>
      <c r="D965" s="26">
        <v>2732.7</v>
      </c>
      <c r="E965" s="27" t="s">
        <v>68</v>
      </c>
      <c r="O965" s="50">
        <v>96</v>
      </c>
      <c r="P965" s="25">
        <v>308.01</v>
      </c>
    </row>
    <row r="966" spans="2:16" x14ac:dyDescent="0.3">
      <c r="B966" s="25">
        <v>308.08999999999997</v>
      </c>
      <c r="C966" s="50">
        <v>96.1</v>
      </c>
      <c r="D966" s="26">
        <v>2732.5</v>
      </c>
      <c r="E966" s="27" t="s">
        <v>68</v>
      </c>
      <c r="O966" s="50">
        <v>96.1</v>
      </c>
      <c r="P966" s="25">
        <v>308.08999999999997</v>
      </c>
    </row>
    <row r="967" spans="2:16" x14ac:dyDescent="0.3">
      <c r="B967" s="25">
        <v>308.16000000000003</v>
      </c>
      <c r="C967" s="50">
        <v>96.2</v>
      </c>
      <c r="D967" s="26">
        <v>2732.3</v>
      </c>
      <c r="E967" s="27" t="s">
        <v>68</v>
      </c>
      <c r="O967" s="50">
        <v>96.2</v>
      </c>
      <c r="P967" s="25">
        <v>308.16000000000003</v>
      </c>
    </row>
    <row r="968" spans="2:16" x14ac:dyDescent="0.3">
      <c r="B968" s="25">
        <v>308.24</v>
      </c>
      <c r="C968" s="50">
        <v>96.3</v>
      </c>
      <c r="D968" s="26">
        <v>2732.1</v>
      </c>
      <c r="E968" s="27" t="s">
        <v>68</v>
      </c>
      <c r="O968" s="50">
        <v>96.3</v>
      </c>
      <c r="P968" s="25">
        <v>308.24</v>
      </c>
    </row>
    <row r="969" spans="2:16" x14ac:dyDescent="0.3">
      <c r="B969" s="25">
        <v>308.31</v>
      </c>
      <c r="C969" s="50">
        <v>96.4</v>
      </c>
      <c r="D969" s="26">
        <v>2732</v>
      </c>
      <c r="E969" s="27" t="s">
        <v>68</v>
      </c>
      <c r="O969" s="50">
        <v>96.4</v>
      </c>
      <c r="P969" s="25">
        <v>308.31</v>
      </c>
    </row>
    <row r="970" spans="2:16" x14ac:dyDescent="0.3">
      <c r="B970" s="25">
        <v>308.39</v>
      </c>
      <c r="C970" s="50">
        <v>96.5</v>
      </c>
      <c r="D970" s="26">
        <v>2731.8</v>
      </c>
      <c r="E970" s="27" t="s">
        <v>68</v>
      </c>
      <c r="O970" s="50">
        <v>96.5</v>
      </c>
      <c r="P970" s="25">
        <v>308.39</v>
      </c>
    </row>
    <row r="971" spans="2:16" x14ac:dyDescent="0.3">
      <c r="B971" s="25">
        <v>308.45999999999998</v>
      </c>
      <c r="C971" s="50">
        <v>96.6</v>
      </c>
      <c r="D971" s="26">
        <v>2731.6</v>
      </c>
      <c r="E971" s="27" t="s">
        <v>68</v>
      </c>
      <c r="O971" s="50">
        <v>96.6</v>
      </c>
      <c r="P971" s="25">
        <v>308.45999999999998</v>
      </c>
    </row>
    <row r="972" spans="2:16" x14ac:dyDescent="0.3">
      <c r="B972" s="25">
        <v>308.54000000000002</v>
      </c>
      <c r="C972" s="50">
        <v>96.7</v>
      </c>
      <c r="D972" s="26">
        <v>2731.4</v>
      </c>
      <c r="E972" s="27" t="s">
        <v>68</v>
      </c>
      <c r="O972" s="50">
        <v>96.7</v>
      </c>
      <c r="P972" s="25">
        <v>308.54000000000002</v>
      </c>
    </row>
    <row r="973" spans="2:16" x14ac:dyDescent="0.3">
      <c r="B973" s="25">
        <v>308.62</v>
      </c>
      <c r="C973" s="50">
        <v>96.8</v>
      </c>
      <c r="D973" s="26">
        <v>2731.3</v>
      </c>
      <c r="E973" s="27" t="s">
        <v>68</v>
      </c>
      <c r="O973" s="50">
        <v>96.8</v>
      </c>
      <c r="P973" s="25">
        <v>308.62</v>
      </c>
    </row>
    <row r="974" spans="2:16" x14ac:dyDescent="0.3">
      <c r="B974" s="25">
        <v>308.69</v>
      </c>
      <c r="C974" s="50">
        <v>96.9</v>
      </c>
      <c r="D974" s="26">
        <v>2731.1</v>
      </c>
      <c r="E974" s="27" t="s">
        <v>68</v>
      </c>
      <c r="O974" s="50">
        <v>96.9</v>
      </c>
      <c r="P974" s="25">
        <v>308.69</v>
      </c>
    </row>
    <row r="975" spans="2:16" x14ac:dyDescent="0.3">
      <c r="B975" s="25">
        <v>308.77</v>
      </c>
      <c r="C975" s="50">
        <v>97</v>
      </c>
      <c r="D975" s="26">
        <v>2730.9</v>
      </c>
      <c r="E975" s="27" t="s">
        <v>68</v>
      </c>
      <c r="O975" s="50">
        <v>97</v>
      </c>
      <c r="P975" s="25">
        <v>308.77</v>
      </c>
    </row>
    <row r="976" spans="2:16" x14ac:dyDescent="0.3">
      <c r="B976" s="25">
        <v>308.83999999999997</v>
      </c>
      <c r="C976" s="50">
        <v>97.1</v>
      </c>
      <c r="D976" s="26">
        <v>2730.7</v>
      </c>
      <c r="E976" s="27" t="s">
        <v>68</v>
      </c>
      <c r="O976" s="50">
        <v>97.1</v>
      </c>
      <c r="P976" s="25">
        <v>308.83999999999997</v>
      </c>
    </row>
    <row r="977" spans="2:16" x14ac:dyDescent="0.3">
      <c r="B977" s="25">
        <v>308.92</v>
      </c>
      <c r="C977" s="50">
        <v>97.2</v>
      </c>
      <c r="D977" s="26">
        <v>2730.5</v>
      </c>
      <c r="E977" s="27" t="s">
        <v>68</v>
      </c>
      <c r="O977" s="50">
        <v>97.2</v>
      </c>
      <c r="P977" s="25">
        <v>308.92</v>
      </c>
    </row>
    <row r="978" spans="2:16" x14ac:dyDescent="0.3">
      <c r="B978" s="25">
        <v>308.99</v>
      </c>
      <c r="C978" s="50">
        <v>97.3</v>
      </c>
      <c r="D978" s="26">
        <v>2730.4</v>
      </c>
      <c r="E978" s="27" t="s">
        <v>68</v>
      </c>
      <c r="O978" s="50">
        <v>97.3</v>
      </c>
      <c r="P978" s="25">
        <v>308.99</v>
      </c>
    </row>
    <row r="979" spans="2:16" x14ac:dyDescent="0.3">
      <c r="B979" s="25">
        <v>309.07</v>
      </c>
      <c r="C979" s="50">
        <v>97.4</v>
      </c>
      <c r="D979" s="26">
        <v>2730.2</v>
      </c>
      <c r="E979" s="27" t="s">
        <v>68</v>
      </c>
      <c r="O979" s="50">
        <v>97.4</v>
      </c>
      <c r="P979" s="25">
        <v>309.07</v>
      </c>
    </row>
    <row r="980" spans="2:16" x14ac:dyDescent="0.3">
      <c r="B980" s="25">
        <v>309.14</v>
      </c>
      <c r="C980" s="50">
        <v>97.5</v>
      </c>
      <c r="D980" s="26">
        <v>2730</v>
      </c>
      <c r="E980" s="27" t="s">
        <v>68</v>
      </c>
      <c r="O980" s="50">
        <v>97.5</v>
      </c>
      <c r="P980" s="25">
        <v>309.14</v>
      </c>
    </row>
    <row r="981" spans="2:16" x14ac:dyDescent="0.3">
      <c r="B981" s="25">
        <v>309.22000000000003</v>
      </c>
      <c r="C981" s="50">
        <v>97.6</v>
      </c>
      <c r="D981" s="26">
        <v>2729.8</v>
      </c>
      <c r="E981" s="27" t="s">
        <v>68</v>
      </c>
      <c r="O981" s="50">
        <v>97.6</v>
      </c>
      <c r="P981" s="25">
        <v>309.22000000000003</v>
      </c>
    </row>
    <row r="982" spans="2:16" x14ac:dyDescent="0.3">
      <c r="B982" s="25">
        <v>309.29000000000002</v>
      </c>
      <c r="C982" s="50">
        <v>97.7</v>
      </c>
      <c r="D982" s="26">
        <v>2729.7</v>
      </c>
      <c r="E982" s="27" t="s">
        <v>68</v>
      </c>
      <c r="O982" s="50">
        <v>97.7</v>
      </c>
      <c r="P982" s="25">
        <v>309.29000000000002</v>
      </c>
    </row>
    <row r="983" spans="2:16" x14ac:dyDescent="0.3">
      <c r="B983" s="25">
        <v>309.37</v>
      </c>
      <c r="C983" s="50">
        <v>97.8</v>
      </c>
      <c r="D983" s="26">
        <v>2729.5</v>
      </c>
      <c r="E983" s="27" t="s">
        <v>68</v>
      </c>
      <c r="O983" s="50">
        <v>97.8</v>
      </c>
      <c r="P983" s="25">
        <v>309.37</v>
      </c>
    </row>
    <row r="984" spans="2:16" x14ac:dyDescent="0.3">
      <c r="B984" s="25">
        <v>309.44</v>
      </c>
      <c r="C984" s="50">
        <v>97.9</v>
      </c>
      <c r="D984" s="26">
        <v>2729.3</v>
      </c>
      <c r="E984" s="27" t="s">
        <v>68</v>
      </c>
      <c r="O984" s="50">
        <v>97.9</v>
      </c>
      <c r="P984" s="25">
        <v>309.44</v>
      </c>
    </row>
    <row r="985" spans="2:16" x14ac:dyDescent="0.3">
      <c r="B985" s="25">
        <v>309.52</v>
      </c>
      <c r="C985" s="50">
        <v>98</v>
      </c>
      <c r="D985" s="26">
        <v>2729.1</v>
      </c>
      <c r="E985" s="27" t="s">
        <v>68</v>
      </c>
      <c r="O985" s="50">
        <v>98</v>
      </c>
      <c r="P985" s="25">
        <v>309.52</v>
      </c>
    </row>
    <row r="986" spans="2:16" x14ac:dyDescent="0.3">
      <c r="B986" s="25">
        <v>309.58999999999997</v>
      </c>
      <c r="C986" s="50">
        <v>98.1</v>
      </c>
      <c r="D986" s="26">
        <v>2728.9</v>
      </c>
      <c r="E986" s="27" t="s">
        <v>68</v>
      </c>
      <c r="O986" s="50">
        <v>98.1</v>
      </c>
      <c r="P986" s="25">
        <v>309.58999999999997</v>
      </c>
    </row>
    <row r="987" spans="2:16" x14ac:dyDescent="0.3">
      <c r="B987" s="25">
        <v>309.66000000000003</v>
      </c>
      <c r="C987" s="50">
        <v>98.2</v>
      </c>
      <c r="D987" s="26">
        <v>2728.8</v>
      </c>
      <c r="E987" s="27" t="s">
        <v>68</v>
      </c>
      <c r="O987" s="50">
        <v>98.2</v>
      </c>
      <c r="P987" s="25">
        <v>309.66000000000003</v>
      </c>
    </row>
    <row r="988" spans="2:16" x14ac:dyDescent="0.3">
      <c r="B988" s="25">
        <v>309.74</v>
      </c>
      <c r="C988" s="50">
        <v>98.3</v>
      </c>
      <c r="D988" s="26">
        <v>2728.6</v>
      </c>
      <c r="E988" s="27" t="s">
        <v>68</v>
      </c>
      <c r="O988" s="50">
        <v>98.3</v>
      </c>
      <c r="P988" s="25">
        <v>309.74</v>
      </c>
    </row>
    <row r="989" spans="2:16" x14ac:dyDescent="0.3">
      <c r="B989" s="25">
        <v>309.81</v>
      </c>
      <c r="C989" s="50">
        <v>98.4</v>
      </c>
      <c r="D989" s="26">
        <v>2728.4</v>
      </c>
      <c r="E989" s="27" t="s">
        <v>68</v>
      </c>
      <c r="O989" s="50">
        <v>98.4</v>
      </c>
      <c r="P989" s="25">
        <v>309.81</v>
      </c>
    </row>
    <row r="990" spans="2:16" x14ac:dyDescent="0.3">
      <c r="B990" s="25">
        <v>309.89</v>
      </c>
      <c r="C990" s="50">
        <v>98.5</v>
      </c>
      <c r="D990" s="26">
        <v>2728.2</v>
      </c>
      <c r="E990" s="27" t="s">
        <v>68</v>
      </c>
      <c r="O990" s="50">
        <v>98.5</v>
      </c>
      <c r="P990" s="25">
        <v>309.89</v>
      </c>
    </row>
    <row r="991" spans="2:16" x14ac:dyDescent="0.3">
      <c r="B991" s="25">
        <v>309.95999999999998</v>
      </c>
      <c r="C991" s="50">
        <v>98.6</v>
      </c>
      <c r="D991" s="26">
        <v>2728</v>
      </c>
      <c r="E991" s="27" t="s">
        <v>68</v>
      </c>
      <c r="O991" s="50">
        <v>98.6</v>
      </c>
      <c r="P991" s="25">
        <v>309.95999999999998</v>
      </c>
    </row>
    <row r="992" spans="2:16" x14ac:dyDescent="0.3">
      <c r="B992" s="25">
        <v>310.04000000000002</v>
      </c>
      <c r="C992" s="50">
        <v>98.7</v>
      </c>
      <c r="D992" s="26">
        <v>2727.9</v>
      </c>
      <c r="E992" s="27" t="s">
        <v>68</v>
      </c>
      <c r="O992" s="50">
        <v>98.7</v>
      </c>
      <c r="P992" s="25">
        <v>310.04000000000002</v>
      </c>
    </row>
    <row r="993" spans="2:16" x14ac:dyDescent="0.3">
      <c r="B993" s="25">
        <v>310.11</v>
      </c>
      <c r="C993" s="50">
        <v>98.8</v>
      </c>
      <c r="D993" s="26">
        <v>2727.7</v>
      </c>
      <c r="E993" s="27" t="s">
        <v>68</v>
      </c>
      <c r="O993" s="50">
        <v>98.8</v>
      </c>
      <c r="P993" s="25">
        <v>310.11</v>
      </c>
    </row>
    <row r="994" spans="2:16" x14ac:dyDescent="0.3">
      <c r="B994" s="25">
        <v>310.19</v>
      </c>
      <c r="C994" s="50">
        <v>98.9</v>
      </c>
      <c r="D994" s="26">
        <v>2727.5</v>
      </c>
      <c r="E994" s="27" t="s">
        <v>68</v>
      </c>
      <c r="O994" s="50">
        <v>98.9</v>
      </c>
      <c r="P994" s="25">
        <v>310.19</v>
      </c>
    </row>
    <row r="995" spans="2:16" x14ac:dyDescent="0.3">
      <c r="B995" s="25">
        <v>310.26</v>
      </c>
      <c r="C995" s="50">
        <v>99</v>
      </c>
      <c r="D995" s="26">
        <v>2727.3</v>
      </c>
      <c r="E995" s="27" t="s">
        <v>68</v>
      </c>
      <c r="O995" s="50">
        <v>99</v>
      </c>
      <c r="P995" s="25">
        <v>310.26</v>
      </c>
    </row>
    <row r="996" spans="2:16" x14ac:dyDescent="0.3">
      <c r="B996" s="25">
        <v>310.33</v>
      </c>
      <c r="C996" s="50">
        <v>99.1</v>
      </c>
      <c r="D996" s="26">
        <v>2727.1</v>
      </c>
      <c r="E996" s="27" t="s">
        <v>68</v>
      </c>
      <c r="O996" s="50">
        <v>99.1</v>
      </c>
      <c r="P996" s="25">
        <v>310.33</v>
      </c>
    </row>
    <row r="997" spans="2:16" x14ac:dyDescent="0.3">
      <c r="B997" s="25">
        <v>310.41000000000003</v>
      </c>
      <c r="C997" s="50">
        <v>99.2</v>
      </c>
      <c r="D997" s="26">
        <v>2727</v>
      </c>
      <c r="E997" s="27" t="s">
        <v>68</v>
      </c>
      <c r="O997" s="50">
        <v>99.2</v>
      </c>
      <c r="P997" s="25">
        <v>310.41000000000003</v>
      </c>
    </row>
    <row r="998" spans="2:16" x14ac:dyDescent="0.3">
      <c r="B998" s="25">
        <v>310.48</v>
      </c>
      <c r="C998" s="50">
        <v>99.3</v>
      </c>
      <c r="D998" s="26">
        <v>2726.8</v>
      </c>
      <c r="E998" s="27" t="s">
        <v>68</v>
      </c>
      <c r="O998" s="50">
        <v>99.3</v>
      </c>
      <c r="P998" s="25">
        <v>310.48</v>
      </c>
    </row>
    <row r="999" spans="2:16" x14ac:dyDescent="0.3">
      <c r="B999" s="25">
        <v>310.56</v>
      </c>
      <c r="C999" s="50">
        <v>99.4</v>
      </c>
      <c r="D999" s="26">
        <v>2726.6</v>
      </c>
      <c r="E999" s="27" t="s">
        <v>68</v>
      </c>
      <c r="O999" s="50">
        <v>99.4</v>
      </c>
      <c r="P999" s="25">
        <v>310.56</v>
      </c>
    </row>
    <row r="1000" spans="2:16" x14ac:dyDescent="0.3">
      <c r="B1000" s="25">
        <v>310.63</v>
      </c>
      <c r="C1000" s="50">
        <v>99.5</v>
      </c>
      <c r="D1000" s="26">
        <v>2726.4</v>
      </c>
      <c r="E1000" s="27" t="s">
        <v>68</v>
      </c>
      <c r="O1000" s="50">
        <v>99.5</v>
      </c>
      <c r="P1000" s="25">
        <v>310.63</v>
      </c>
    </row>
    <row r="1001" spans="2:16" x14ac:dyDescent="0.3">
      <c r="B1001" s="25">
        <v>310.7</v>
      </c>
      <c r="C1001" s="50">
        <v>99.6</v>
      </c>
      <c r="D1001" s="26">
        <v>2726.2</v>
      </c>
      <c r="E1001" s="27" t="s">
        <v>68</v>
      </c>
      <c r="O1001" s="50">
        <v>99.6</v>
      </c>
      <c r="P1001" s="25">
        <v>310.7</v>
      </c>
    </row>
    <row r="1002" spans="2:16" x14ac:dyDescent="0.3">
      <c r="B1002" s="25">
        <v>310.77999999999997</v>
      </c>
      <c r="C1002" s="50">
        <v>99.7</v>
      </c>
      <c r="D1002" s="26">
        <v>2726</v>
      </c>
      <c r="E1002" s="27" t="s">
        <v>68</v>
      </c>
      <c r="O1002" s="50">
        <v>99.7</v>
      </c>
      <c r="P1002" s="25">
        <v>310.77999999999997</v>
      </c>
    </row>
    <row r="1003" spans="2:16" x14ac:dyDescent="0.3">
      <c r="B1003" s="25">
        <v>310.85000000000002</v>
      </c>
      <c r="C1003" s="50">
        <v>99.8</v>
      </c>
      <c r="D1003" s="26">
        <v>2725.9</v>
      </c>
      <c r="E1003" s="27" t="s">
        <v>68</v>
      </c>
      <c r="O1003" s="50">
        <v>99.8</v>
      </c>
      <c r="P1003" s="25">
        <v>310.85000000000002</v>
      </c>
    </row>
    <row r="1004" spans="2:16" x14ac:dyDescent="0.3">
      <c r="B1004" s="25">
        <v>310.92</v>
      </c>
      <c r="C1004" s="50">
        <v>99.9</v>
      </c>
      <c r="D1004" s="26">
        <v>2725.7</v>
      </c>
      <c r="E1004" s="27" t="s">
        <v>68</v>
      </c>
      <c r="O1004" s="50">
        <v>99.9</v>
      </c>
      <c r="P1004" s="25">
        <v>310.92</v>
      </c>
    </row>
    <row r="1005" spans="2:16" x14ac:dyDescent="0.3">
      <c r="B1005" s="25">
        <v>311</v>
      </c>
      <c r="C1005" s="50">
        <v>100</v>
      </c>
      <c r="D1005" s="26">
        <v>2725.5</v>
      </c>
      <c r="E1005" s="27" t="s">
        <v>68</v>
      </c>
      <c r="O1005" s="50">
        <v>100</v>
      </c>
      <c r="P1005" s="25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/>
  <dimension ref="B2:U1005"/>
  <sheetViews>
    <sheetView topLeftCell="F4" workbookViewId="0">
      <selection activeCell="H11" sqref="H11"/>
    </sheetView>
  </sheetViews>
  <sheetFormatPr defaultColWidth="11.42578125" defaultRowHeight="16.5" x14ac:dyDescent="0.3"/>
  <cols>
    <col min="1" max="1" width="2.5703125" style="32" customWidth="1"/>
    <col min="2" max="2" width="11.42578125" style="34" customWidth="1"/>
    <col min="3" max="3" width="12.140625" style="33" customWidth="1"/>
    <col min="4" max="4" width="11.42578125" style="35" customWidth="1"/>
    <col min="5" max="5" width="11.42578125" style="36" customWidth="1"/>
    <col min="6" max="6" width="11.42578125" style="32"/>
    <col min="7" max="7" width="12" style="32" bestFit="1" customWidth="1"/>
    <col min="8" max="16384" width="11.42578125" style="32"/>
  </cols>
  <sheetData>
    <row r="2" spans="2:21" x14ac:dyDescent="0.3">
      <c r="B2" s="20" t="s">
        <v>69</v>
      </c>
    </row>
    <row r="3" spans="2:21" x14ac:dyDescent="0.3">
      <c r="B3" s="18"/>
      <c r="C3" s="21"/>
    </row>
    <row r="4" spans="2:21" x14ac:dyDescent="0.3">
      <c r="B4" s="18"/>
      <c r="C4" s="21"/>
    </row>
    <row r="5" spans="2:21" ht="33" x14ac:dyDescent="0.3">
      <c r="B5" s="49" t="s">
        <v>65</v>
      </c>
      <c r="C5" s="22" t="s">
        <v>64</v>
      </c>
      <c r="D5" s="23" t="s">
        <v>66</v>
      </c>
      <c r="E5" s="37" t="s">
        <v>70</v>
      </c>
      <c r="M5" s="49" t="s">
        <v>65</v>
      </c>
      <c r="N5" s="22" t="s">
        <v>64</v>
      </c>
      <c r="O5" s="23" t="s">
        <v>66</v>
      </c>
    </row>
    <row r="6" spans="2:21" x14ac:dyDescent="0.3">
      <c r="B6" s="39">
        <v>0.1</v>
      </c>
      <c r="C6" s="38">
        <v>45.805999999999997</v>
      </c>
      <c r="D6" s="40">
        <v>191.81</v>
      </c>
      <c r="E6" s="41" t="s">
        <v>71</v>
      </c>
      <c r="M6" s="39">
        <v>0.1</v>
      </c>
      <c r="N6" s="38">
        <v>45.805999999999997</v>
      </c>
      <c r="O6" s="40">
        <v>191.81</v>
      </c>
    </row>
    <row r="7" spans="2:21" x14ac:dyDescent="0.3">
      <c r="B7" s="39">
        <v>0.2</v>
      </c>
      <c r="C7" s="38">
        <v>60.058</v>
      </c>
      <c r="D7" s="40">
        <v>251.42</v>
      </c>
      <c r="E7" s="41" t="s">
        <v>71</v>
      </c>
      <c r="G7" s="112"/>
      <c r="M7" s="39">
        <v>0.2</v>
      </c>
      <c r="N7" s="38">
        <v>60.058</v>
      </c>
      <c r="O7" s="40">
        <v>251.42</v>
      </c>
    </row>
    <row r="8" spans="2:21" x14ac:dyDescent="0.3">
      <c r="B8" s="39">
        <v>0.3</v>
      </c>
      <c r="C8" s="38">
        <v>69.094999999999999</v>
      </c>
      <c r="D8" s="40">
        <v>289.27</v>
      </c>
      <c r="E8" s="41" t="s">
        <v>71</v>
      </c>
      <c r="G8" s="112"/>
      <c r="M8" s="39">
        <v>0.3</v>
      </c>
      <c r="N8" s="38">
        <v>69.094999999999999</v>
      </c>
      <c r="O8" s="40">
        <v>289.27</v>
      </c>
    </row>
    <row r="9" spans="2:21" x14ac:dyDescent="0.3">
      <c r="B9" s="39">
        <v>0.4</v>
      </c>
      <c r="C9" s="38">
        <v>75.856999999999999</v>
      </c>
      <c r="D9" s="40">
        <v>317.62</v>
      </c>
      <c r="E9" s="41" t="s">
        <v>71</v>
      </c>
      <c r="M9" s="39">
        <v>0.4</v>
      </c>
      <c r="N9" s="38">
        <v>75.856999999999999</v>
      </c>
      <c r="O9" s="40">
        <v>317.62</v>
      </c>
      <c r="Q9" s="51" t="s">
        <v>72</v>
      </c>
      <c r="R9" s="52" t="e">
        <f>#REF!</f>
        <v>#REF!</v>
      </c>
    </row>
    <row r="10" spans="2:21" x14ac:dyDescent="0.3">
      <c r="B10" s="39">
        <v>0.5</v>
      </c>
      <c r="C10" s="38">
        <v>81.316999999999993</v>
      </c>
      <c r="D10" s="40">
        <v>340.54</v>
      </c>
      <c r="E10" s="41" t="s">
        <v>71</v>
      </c>
      <c r="G10" s="51" t="s">
        <v>73</v>
      </c>
      <c r="H10" s="52" t="e">
        <f>#REF!</f>
        <v>#REF!</v>
      </c>
      <c r="I10" s="16"/>
      <c r="J10" s="16"/>
      <c r="K10" s="16"/>
      <c r="M10" s="39">
        <v>0.5</v>
      </c>
      <c r="N10" s="38">
        <v>81.316999999999993</v>
      </c>
      <c r="O10" s="40">
        <v>340.54</v>
      </c>
      <c r="Q10" s="65" t="s">
        <v>74</v>
      </c>
      <c r="R10" s="66" t="e">
        <f>U16</f>
        <v>#REF!</v>
      </c>
    </row>
    <row r="11" spans="2:21" x14ac:dyDescent="0.3">
      <c r="B11" s="39">
        <v>0.6</v>
      </c>
      <c r="C11" s="38">
        <v>85.926000000000002</v>
      </c>
      <c r="D11" s="40">
        <v>359.91</v>
      </c>
      <c r="E11" s="41" t="s">
        <v>71</v>
      </c>
      <c r="G11" s="51" t="s">
        <v>74</v>
      </c>
      <c r="H11" s="53" t="e">
        <f>K16</f>
        <v>#REF!</v>
      </c>
      <c r="I11" s="16"/>
      <c r="J11" s="16"/>
      <c r="K11" s="16"/>
      <c r="M11" s="39">
        <v>0.6</v>
      </c>
      <c r="N11" s="38">
        <v>85.926000000000002</v>
      </c>
      <c r="O11" s="40">
        <v>359.91</v>
      </c>
      <c r="Q11" s="62" t="s">
        <v>73</v>
      </c>
      <c r="R11" s="62" t="e">
        <f>U18</f>
        <v>#REF!</v>
      </c>
    </row>
    <row r="12" spans="2:21" x14ac:dyDescent="0.3">
      <c r="B12" s="39">
        <v>0.7</v>
      </c>
      <c r="C12" s="38">
        <v>89.932000000000002</v>
      </c>
      <c r="D12" s="40">
        <v>376.75</v>
      </c>
      <c r="E12" s="41" t="s">
        <v>71</v>
      </c>
      <c r="G12" s="16"/>
      <c r="H12" s="16"/>
      <c r="I12"/>
      <c r="J12"/>
      <c r="K12"/>
      <c r="M12" s="39">
        <v>0.7</v>
      </c>
      <c r="N12" s="38">
        <v>89.932000000000002</v>
      </c>
      <c r="O12" s="40">
        <v>376.75</v>
      </c>
    </row>
    <row r="13" spans="2:21" x14ac:dyDescent="0.3">
      <c r="B13" s="39">
        <v>0.8</v>
      </c>
      <c r="C13" s="38">
        <v>93.486000000000004</v>
      </c>
      <c r="D13" s="40">
        <v>391.71</v>
      </c>
      <c r="E13" s="41" t="s">
        <v>71</v>
      </c>
      <c r="G13" s="54" t="s">
        <v>75</v>
      </c>
      <c r="H13" s="54" t="s">
        <v>76</v>
      </c>
      <c r="I13" s="54" t="s">
        <v>77</v>
      </c>
      <c r="J13" s="54" t="s">
        <v>78</v>
      </c>
      <c r="K13" s="54" t="s">
        <v>79</v>
      </c>
      <c r="M13" s="39">
        <v>0.8</v>
      </c>
      <c r="N13" s="38">
        <v>93.486000000000004</v>
      </c>
      <c r="O13" s="40">
        <v>391.71</v>
      </c>
      <c r="Q13" s="63" t="s">
        <v>86</v>
      </c>
      <c r="R13" s="63" t="s">
        <v>87</v>
      </c>
      <c r="S13" s="63" t="s">
        <v>77</v>
      </c>
      <c r="T13" s="63" t="s">
        <v>88</v>
      </c>
      <c r="U13" s="63" t="s">
        <v>79</v>
      </c>
    </row>
    <row r="14" spans="2:21" x14ac:dyDescent="0.3">
      <c r="B14" s="39">
        <v>0.9</v>
      </c>
      <c r="C14" s="38">
        <v>96.686999999999998</v>
      </c>
      <c r="D14" s="40">
        <v>405.2</v>
      </c>
      <c r="E14" s="41" t="s">
        <v>71</v>
      </c>
      <c r="G14" s="55" t="e">
        <f>VLOOKUP(H10,$C$6:$D$1005,1)</f>
        <v>#REF!</v>
      </c>
      <c r="H14" s="55" t="e">
        <f>INDEX($C$6:$D$1005,MATCH(G14,$C$6:$C$1005,0)+1,1)</f>
        <v>#REF!</v>
      </c>
      <c r="I14" s="55" t="e">
        <f>H14-G14</f>
        <v>#REF!</v>
      </c>
      <c r="J14" s="56" t="e">
        <f>H10-G14</f>
        <v>#REF!</v>
      </c>
      <c r="K14" s="55" t="e">
        <f>J14/I14+G14</f>
        <v>#REF!</v>
      </c>
      <c r="M14" s="39">
        <v>0.9</v>
      </c>
      <c r="N14" s="38">
        <v>96.686999999999998</v>
      </c>
      <c r="O14" s="40">
        <v>405.2</v>
      </c>
      <c r="Q14" s="64" t="e">
        <f>VLOOKUP(R9,$M$6:$N$1005,1)</f>
        <v>#REF!</v>
      </c>
      <c r="R14" s="64" t="e">
        <f>Q14+0.1</f>
        <v>#REF!</v>
      </c>
      <c r="S14" s="64" t="e">
        <f>R14-Q14</f>
        <v>#REF!</v>
      </c>
      <c r="T14" s="64" t="e">
        <f>Q14-R9</f>
        <v>#REF!</v>
      </c>
      <c r="U14" s="64" t="e">
        <f>T14/S14+Q14</f>
        <v>#REF!</v>
      </c>
    </row>
    <row r="15" spans="2:21" x14ac:dyDescent="0.3">
      <c r="B15" s="43">
        <v>1</v>
      </c>
      <c r="C15" s="42">
        <v>99.605999999999995</v>
      </c>
      <c r="D15" s="44">
        <v>417.5</v>
      </c>
      <c r="E15" s="45" t="s">
        <v>71</v>
      </c>
      <c r="G15" s="57" t="s">
        <v>80</v>
      </c>
      <c r="H15" s="57" t="s">
        <v>81</v>
      </c>
      <c r="I15" s="57" t="s">
        <v>82</v>
      </c>
      <c r="J15" s="55"/>
      <c r="K15" s="55"/>
      <c r="M15" s="43">
        <v>1</v>
      </c>
      <c r="N15" s="42">
        <v>99.605999999999995</v>
      </c>
      <c r="O15" s="44">
        <v>417.5</v>
      </c>
      <c r="Q15" s="63" t="s">
        <v>89</v>
      </c>
      <c r="R15" s="63" t="s">
        <v>90</v>
      </c>
      <c r="S15" s="63" t="s">
        <v>82</v>
      </c>
      <c r="T15" s="63"/>
      <c r="U15" s="63"/>
    </row>
    <row r="16" spans="2:21" x14ac:dyDescent="0.3">
      <c r="B16" s="39">
        <v>1.1000000000000001</v>
      </c>
      <c r="C16" s="38">
        <v>102.29</v>
      </c>
      <c r="D16" s="40">
        <v>428.84</v>
      </c>
      <c r="E16" s="41" t="s">
        <v>71</v>
      </c>
      <c r="G16" s="55" t="e">
        <f>VLOOKUP(G14,$C$6:$D$1005,2)</f>
        <v>#REF!</v>
      </c>
      <c r="H16" s="55" t="e">
        <f>VLOOKUP(H14,$C$6:$D$1005,2)</f>
        <v>#REF!</v>
      </c>
      <c r="I16" s="55" t="e">
        <f>H16-G16</f>
        <v>#REF!</v>
      </c>
      <c r="J16" s="55"/>
      <c r="K16" s="59" t="e">
        <f>J14/I14*I16+G16</f>
        <v>#REF!</v>
      </c>
      <c r="M16" s="39">
        <v>1.1000000000000001</v>
      </c>
      <c r="N16" s="38">
        <v>102.29</v>
      </c>
      <c r="O16" s="40">
        <v>428.84</v>
      </c>
      <c r="Q16" s="64" t="e">
        <f>VLOOKUP(Q14,$M$6:$O$1005,3)</f>
        <v>#REF!</v>
      </c>
      <c r="R16" s="64" t="e">
        <f>VLOOKUP(R14,$M$6:$O$1005,3)</f>
        <v>#REF!</v>
      </c>
      <c r="S16" s="63">
        <v>2.8100000000000591</v>
      </c>
      <c r="T16" s="63"/>
      <c r="U16" s="63" t="e">
        <f>T14/S14*S16+Q16</f>
        <v>#REF!</v>
      </c>
    </row>
    <row r="17" spans="2:21" x14ac:dyDescent="0.3">
      <c r="B17" s="39">
        <v>1.2</v>
      </c>
      <c r="C17" s="38">
        <v>104.78</v>
      </c>
      <c r="D17" s="40">
        <v>439.36</v>
      </c>
      <c r="E17" s="41" t="s">
        <v>71</v>
      </c>
      <c r="M17" s="39">
        <v>1.2</v>
      </c>
      <c r="N17" s="38">
        <v>104.78</v>
      </c>
      <c r="O17" s="40">
        <v>439.36</v>
      </c>
      <c r="Q17" s="63" t="s">
        <v>83</v>
      </c>
      <c r="R17" s="63" t="s">
        <v>84</v>
      </c>
      <c r="S17" s="63" t="s">
        <v>85</v>
      </c>
      <c r="T17" s="63"/>
      <c r="U17" s="63"/>
    </row>
    <row r="18" spans="2:21" x14ac:dyDescent="0.3">
      <c r="B18" s="39">
        <v>1.3</v>
      </c>
      <c r="C18" s="38">
        <v>107.11</v>
      </c>
      <c r="D18" s="40">
        <v>449.19</v>
      </c>
      <c r="E18" s="41" t="s">
        <v>71</v>
      </c>
      <c r="M18" s="39">
        <v>1.3</v>
      </c>
      <c r="N18" s="38">
        <v>107.11</v>
      </c>
      <c r="O18" s="40">
        <v>449.19</v>
      </c>
      <c r="Q18" s="64" t="e">
        <f>VLOOKUP(Q14,$M$6:$N$1005,2)</f>
        <v>#REF!</v>
      </c>
      <c r="R18" s="64" t="e">
        <f>VLOOKUP(R14,$M$6:$N$1005,2)</f>
        <v>#REF!</v>
      </c>
      <c r="S18" s="64" t="e">
        <f>R18-Q18</f>
        <v>#REF!</v>
      </c>
      <c r="T18" s="63"/>
      <c r="U18" s="63" t="e">
        <f>T14/S14*S18+Q18</f>
        <v>#REF!</v>
      </c>
    </row>
    <row r="19" spans="2:21" x14ac:dyDescent="0.3">
      <c r="B19" s="39">
        <v>1.4</v>
      </c>
      <c r="C19" s="38">
        <v>109.29</v>
      </c>
      <c r="D19" s="40">
        <v>458.42</v>
      </c>
      <c r="E19" s="41" t="s">
        <v>71</v>
      </c>
      <c r="M19" s="39">
        <v>1.4</v>
      </c>
      <c r="N19" s="38">
        <v>109.29</v>
      </c>
      <c r="O19" s="40">
        <v>458.42</v>
      </c>
    </row>
    <row r="20" spans="2:21" x14ac:dyDescent="0.3">
      <c r="B20" s="39">
        <v>1.5</v>
      </c>
      <c r="C20" s="38">
        <v>111.35</v>
      </c>
      <c r="D20" s="40">
        <v>467.13</v>
      </c>
      <c r="E20" s="41" t="s">
        <v>71</v>
      </c>
      <c r="M20" s="39">
        <v>1.5</v>
      </c>
      <c r="N20" s="38">
        <v>111.35</v>
      </c>
      <c r="O20" s="40">
        <v>467.13</v>
      </c>
    </row>
    <row r="21" spans="2:21" x14ac:dyDescent="0.3">
      <c r="B21" s="39">
        <v>1.6</v>
      </c>
      <c r="C21" s="38">
        <v>113.3</v>
      </c>
      <c r="D21" s="40">
        <v>475.38</v>
      </c>
      <c r="E21" s="41" t="s">
        <v>71</v>
      </c>
      <c r="M21" s="39">
        <v>1.6</v>
      </c>
      <c r="N21" s="38">
        <v>113.3</v>
      </c>
      <c r="O21" s="40">
        <v>475.38</v>
      </c>
    </row>
    <row r="22" spans="2:21" x14ac:dyDescent="0.3">
      <c r="B22" s="39">
        <v>1.7</v>
      </c>
      <c r="C22" s="38">
        <v>115.15</v>
      </c>
      <c r="D22" s="40">
        <v>483.22</v>
      </c>
      <c r="E22" s="41" t="s">
        <v>71</v>
      </c>
      <c r="M22" s="39">
        <v>1.7</v>
      </c>
      <c r="N22" s="38">
        <v>115.15</v>
      </c>
      <c r="O22" s="40">
        <v>483.22</v>
      </c>
    </row>
    <row r="23" spans="2:21" x14ac:dyDescent="0.3">
      <c r="B23" s="39">
        <v>1.8</v>
      </c>
      <c r="C23" s="38">
        <v>116.91</v>
      </c>
      <c r="D23" s="40">
        <v>490.7</v>
      </c>
      <c r="E23" s="41" t="s">
        <v>71</v>
      </c>
      <c r="M23" s="39">
        <v>1.8</v>
      </c>
      <c r="N23" s="38">
        <v>116.91</v>
      </c>
      <c r="O23" s="40">
        <v>490.7</v>
      </c>
    </row>
    <row r="24" spans="2:21" x14ac:dyDescent="0.3">
      <c r="B24" s="39">
        <v>1.9</v>
      </c>
      <c r="C24" s="38">
        <v>118.6</v>
      </c>
      <c r="D24" s="40">
        <v>497.85</v>
      </c>
      <c r="E24" s="41" t="s">
        <v>71</v>
      </c>
      <c r="M24" s="39">
        <v>1.9</v>
      </c>
      <c r="N24" s="38">
        <v>118.6</v>
      </c>
      <c r="O24" s="40">
        <v>497.85</v>
      </c>
    </row>
    <row r="25" spans="2:21" x14ac:dyDescent="0.3">
      <c r="B25" s="39">
        <v>2</v>
      </c>
      <c r="C25" s="38">
        <v>120.21</v>
      </c>
      <c r="D25" s="40">
        <v>504.7</v>
      </c>
      <c r="E25" s="41" t="s">
        <v>71</v>
      </c>
      <c r="M25" s="39">
        <v>2</v>
      </c>
      <c r="N25" s="38">
        <v>120.21</v>
      </c>
      <c r="O25" s="40">
        <v>504.7</v>
      </c>
    </row>
    <row r="26" spans="2:21" x14ac:dyDescent="0.3">
      <c r="B26" s="39">
        <v>2.1</v>
      </c>
      <c r="C26" s="38">
        <v>121.76</v>
      </c>
      <c r="D26" s="40">
        <v>511.29</v>
      </c>
      <c r="E26" s="41" t="s">
        <v>71</v>
      </c>
      <c r="M26" s="39">
        <v>2.1</v>
      </c>
      <c r="N26" s="38">
        <v>121.76</v>
      </c>
      <c r="O26" s="40">
        <v>511.29</v>
      </c>
    </row>
    <row r="27" spans="2:21" x14ac:dyDescent="0.3">
      <c r="B27" s="39">
        <v>2.2000000000000002</v>
      </c>
      <c r="C27" s="38">
        <v>123.25</v>
      </c>
      <c r="D27" s="40">
        <v>517.63</v>
      </c>
      <c r="E27" s="41" t="s">
        <v>71</v>
      </c>
      <c r="M27" s="39">
        <v>2.2000000000000002</v>
      </c>
      <c r="N27" s="38">
        <v>123.25</v>
      </c>
      <c r="O27" s="40">
        <v>517.63</v>
      </c>
    </row>
    <row r="28" spans="2:21" x14ac:dyDescent="0.3">
      <c r="B28" s="39">
        <v>2.2999999999999998</v>
      </c>
      <c r="C28" s="38">
        <v>124.69</v>
      </c>
      <c r="D28" s="40">
        <v>523.74</v>
      </c>
      <c r="E28" s="41" t="s">
        <v>71</v>
      </c>
      <c r="M28" s="39">
        <v>2.2999999999999998</v>
      </c>
      <c r="N28" s="38">
        <v>124.69</v>
      </c>
      <c r="O28" s="40">
        <v>523.74</v>
      </c>
    </row>
    <row r="29" spans="2:21" x14ac:dyDescent="0.3">
      <c r="B29" s="39">
        <v>2.4</v>
      </c>
      <c r="C29" s="38">
        <v>126.07</v>
      </c>
      <c r="D29" s="40">
        <v>529.64</v>
      </c>
      <c r="E29" s="41" t="s">
        <v>71</v>
      </c>
      <c r="M29" s="39">
        <v>2.4</v>
      </c>
      <c r="N29" s="38">
        <v>126.07</v>
      </c>
      <c r="O29" s="40">
        <v>529.64</v>
      </c>
    </row>
    <row r="30" spans="2:21" x14ac:dyDescent="0.3">
      <c r="B30" s="39">
        <v>2.5</v>
      </c>
      <c r="C30" s="38">
        <v>127.41</v>
      </c>
      <c r="D30" s="40">
        <v>535.34</v>
      </c>
      <c r="E30" s="41" t="s">
        <v>71</v>
      </c>
      <c r="M30" s="39">
        <v>2.5</v>
      </c>
      <c r="N30" s="38">
        <v>127.41</v>
      </c>
      <c r="O30" s="40">
        <v>535.34</v>
      </c>
    </row>
    <row r="31" spans="2:21" x14ac:dyDescent="0.3">
      <c r="B31" s="39">
        <v>2.6</v>
      </c>
      <c r="C31" s="38">
        <v>128.71</v>
      </c>
      <c r="D31" s="40">
        <v>540.87</v>
      </c>
      <c r="E31" s="41" t="s">
        <v>71</v>
      </c>
      <c r="M31" s="39">
        <v>2.6</v>
      </c>
      <c r="N31" s="38">
        <v>128.71</v>
      </c>
      <c r="O31" s="40">
        <v>540.87</v>
      </c>
    </row>
    <row r="32" spans="2:21" x14ac:dyDescent="0.3">
      <c r="B32" s="39">
        <v>2.7</v>
      </c>
      <c r="C32" s="38">
        <v>129.97</v>
      </c>
      <c r="D32" s="40">
        <v>546.24</v>
      </c>
      <c r="E32" s="41" t="s">
        <v>71</v>
      </c>
      <c r="M32" s="39">
        <v>2.7</v>
      </c>
      <c r="N32" s="38">
        <v>129.97</v>
      </c>
      <c r="O32" s="40">
        <v>546.24</v>
      </c>
    </row>
    <row r="33" spans="2:15" x14ac:dyDescent="0.3">
      <c r="B33" s="39">
        <v>2.8</v>
      </c>
      <c r="C33" s="38">
        <v>131.19</v>
      </c>
      <c r="D33" s="40">
        <v>551.44000000000005</v>
      </c>
      <c r="E33" s="41" t="s">
        <v>71</v>
      </c>
      <c r="M33" s="39">
        <v>2.8</v>
      </c>
      <c r="N33" s="38">
        <v>131.19</v>
      </c>
      <c r="O33" s="40">
        <v>551.44000000000005</v>
      </c>
    </row>
    <row r="34" spans="2:15" x14ac:dyDescent="0.3">
      <c r="B34" s="39">
        <v>2.9</v>
      </c>
      <c r="C34" s="38">
        <v>132.37</v>
      </c>
      <c r="D34" s="40">
        <v>556.5</v>
      </c>
      <c r="E34" s="41" t="s">
        <v>71</v>
      </c>
      <c r="M34" s="39">
        <v>2.9</v>
      </c>
      <c r="N34" s="38">
        <v>132.37</v>
      </c>
      <c r="O34" s="40">
        <v>556.5</v>
      </c>
    </row>
    <row r="35" spans="2:15" x14ac:dyDescent="0.3">
      <c r="B35" s="39">
        <v>3</v>
      </c>
      <c r="C35" s="38">
        <v>133.52000000000001</v>
      </c>
      <c r="D35" s="40">
        <v>561.42999999999995</v>
      </c>
      <c r="E35" s="41" t="s">
        <v>71</v>
      </c>
      <c r="M35" s="39">
        <v>3</v>
      </c>
      <c r="N35" s="38">
        <v>133.52000000000001</v>
      </c>
      <c r="O35" s="40">
        <v>561.42999999999995</v>
      </c>
    </row>
    <row r="36" spans="2:15" x14ac:dyDescent="0.3">
      <c r="B36" s="39">
        <v>3.1</v>
      </c>
      <c r="C36" s="38">
        <v>134.63999999999999</v>
      </c>
      <c r="D36" s="40">
        <v>566.22</v>
      </c>
      <c r="E36" s="41" t="s">
        <v>71</v>
      </c>
      <c r="M36" s="39">
        <v>3.1</v>
      </c>
      <c r="N36" s="38">
        <v>134.63999999999999</v>
      </c>
      <c r="O36" s="40">
        <v>566.22</v>
      </c>
    </row>
    <row r="37" spans="2:15" x14ac:dyDescent="0.3">
      <c r="B37" s="39">
        <v>3.2</v>
      </c>
      <c r="C37" s="38">
        <v>135.74</v>
      </c>
      <c r="D37" s="40">
        <v>570.9</v>
      </c>
      <c r="E37" s="41" t="s">
        <v>71</v>
      </c>
      <c r="M37" s="39">
        <v>3.2</v>
      </c>
      <c r="N37" s="38">
        <v>135.74</v>
      </c>
      <c r="O37" s="40">
        <v>570.9</v>
      </c>
    </row>
    <row r="38" spans="2:15" x14ac:dyDescent="0.3">
      <c r="B38" s="39">
        <v>3.3</v>
      </c>
      <c r="C38" s="38">
        <v>136.80000000000001</v>
      </c>
      <c r="D38" s="40">
        <v>575.46</v>
      </c>
      <c r="E38" s="41" t="s">
        <v>71</v>
      </c>
      <c r="M38" s="39">
        <v>3.3</v>
      </c>
      <c r="N38" s="38">
        <v>136.80000000000001</v>
      </c>
      <c r="O38" s="40">
        <v>575.46</v>
      </c>
    </row>
    <row r="39" spans="2:15" x14ac:dyDescent="0.3">
      <c r="B39" s="39">
        <v>3.4</v>
      </c>
      <c r="C39" s="38">
        <v>137.84</v>
      </c>
      <c r="D39" s="40">
        <v>579.91</v>
      </c>
      <c r="E39" s="41" t="s">
        <v>71</v>
      </c>
      <c r="M39" s="39">
        <v>3.4</v>
      </c>
      <c r="N39" s="38">
        <v>137.84</v>
      </c>
      <c r="O39" s="40">
        <v>579.91</v>
      </c>
    </row>
    <row r="40" spans="2:15" x14ac:dyDescent="0.3">
      <c r="B40" s="39">
        <v>3.5</v>
      </c>
      <c r="C40" s="38">
        <v>138.86000000000001</v>
      </c>
      <c r="D40" s="40">
        <v>584.26</v>
      </c>
      <c r="E40" s="41" t="s">
        <v>71</v>
      </c>
      <c r="M40" s="39">
        <v>3.5</v>
      </c>
      <c r="N40" s="38">
        <v>138.86000000000001</v>
      </c>
      <c r="O40" s="40">
        <v>584.26</v>
      </c>
    </row>
    <row r="41" spans="2:15" x14ac:dyDescent="0.3">
      <c r="B41" s="39">
        <v>3.6</v>
      </c>
      <c r="C41" s="38">
        <v>139.85</v>
      </c>
      <c r="D41" s="40">
        <v>588.52</v>
      </c>
      <c r="E41" s="41" t="s">
        <v>71</v>
      </c>
      <c r="M41" s="39">
        <v>3.6</v>
      </c>
      <c r="N41" s="38">
        <v>139.85</v>
      </c>
      <c r="O41" s="40">
        <v>588.52</v>
      </c>
    </row>
    <row r="42" spans="2:15" x14ac:dyDescent="0.3">
      <c r="B42" s="39">
        <v>3.7</v>
      </c>
      <c r="C42" s="38">
        <v>140.82</v>
      </c>
      <c r="D42" s="40">
        <v>592.67999999999995</v>
      </c>
      <c r="E42" s="41" t="s">
        <v>71</v>
      </c>
      <c r="M42" s="39">
        <v>3.7</v>
      </c>
      <c r="N42" s="38">
        <v>140.82</v>
      </c>
      <c r="O42" s="40">
        <v>592.67999999999995</v>
      </c>
    </row>
    <row r="43" spans="2:15" x14ac:dyDescent="0.3">
      <c r="B43" s="39">
        <v>3.8</v>
      </c>
      <c r="C43" s="38">
        <v>141.77000000000001</v>
      </c>
      <c r="D43" s="40">
        <v>596.75</v>
      </c>
      <c r="E43" s="41" t="s">
        <v>71</v>
      </c>
      <c r="M43" s="39">
        <v>3.8</v>
      </c>
      <c r="N43" s="38">
        <v>141.77000000000001</v>
      </c>
      <c r="O43" s="40">
        <v>596.75</v>
      </c>
    </row>
    <row r="44" spans="2:15" x14ac:dyDescent="0.3">
      <c r="B44" s="39">
        <v>3.9</v>
      </c>
      <c r="C44" s="38">
        <v>142.69999999999999</v>
      </c>
      <c r="D44" s="40">
        <v>600.74</v>
      </c>
      <c r="E44" s="41" t="s">
        <v>71</v>
      </c>
      <c r="M44" s="39">
        <v>3.9</v>
      </c>
      <c r="N44" s="38">
        <v>142.69999999999999</v>
      </c>
      <c r="O44" s="40">
        <v>600.74</v>
      </c>
    </row>
    <row r="45" spans="2:15" x14ac:dyDescent="0.3">
      <c r="B45" s="39">
        <v>4</v>
      </c>
      <c r="C45" s="38">
        <v>143.61000000000001</v>
      </c>
      <c r="D45" s="40">
        <v>604.65</v>
      </c>
      <c r="E45" s="41" t="s">
        <v>71</v>
      </c>
      <c r="M45" s="39">
        <v>4</v>
      </c>
      <c r="N45" s="38">
        <v>143.61000000000001</v>
      </c>
      <c r="O45" s="40">
        <v>604.65</v>
      </c>
    </row>
    <row r="46" spans="2:15" x14ac:dyDescent="0.3">
      <c r="B46" s="39">
        <v>4.0999999999999996</v>
      </c>
      <c r="C46" s="38">
        <v>144.5</v>
      </c>
      <c r="D46" s="40">
        <v>608.49</v>
      </c>
      <c r="E46" s="41" t="s">
        <v>71</v>
      </c>
      <c r="M46" s="39">
        <v>4.0999999999999996</v>
      </c>
      <c r="N46" s="38">
        <v>144.5</v>
      </c>
      <c r="O46" s="40">
        <v>608.49</v>
      </c>
    </row>
    <row r="47" spans="2:15" x14ac:dyDescent="0.3">
      <c r="B47" s="39">
        <v>4.2</v>
      </c>
      <c r="C47" s="38">
        <v>145.38</v>
      </c>
      <c r="D47" s="40">
        <v>612.25</v>
      </c>
      <c r="E47" s="41" t="s">
        <v>71</v>
      </c>
      <c r="M47" s="39">
        <v>4.2</v>
      </c>
      <c r="N47" s="38">
        <v>145.38</v>
      </c>
      <c r="O47" s="40">
        <v>612.25</v>
      </c>
    </row>
    <row r="48" spans="2:15" x14ac:dyDescent="0.3">
      <c r="B48" s="39">
        <v>4.3</v>
      </c>
      <c r="C48" s="38">
        <v>146.22999999999999</v>
      </c>
      <c r="D48" s="40">
        <v>615.95000000000005</v>
      </c>
      <c r="E48" s="41" t="s">
        <v>71</v>
      </c>
      <c r="M48" s="39">
        <v>4.3</v>
      </c>
      <c r="N48" s="38">
        <v>146.22999999999999</v>
      </c>
      <c r="O48" s="40">
        <v>615.95000000000005</v>
      </c>
    </row>
    <row r="49" spans="2:15" x14ac:dyDescent="0.3">
      <c r="B49" s="39">
        <v>4.4000000000000004</v>
      </c>
      <c r="C49" s="38">
        <v>147.08000000000001</v>
      </c>
      <c r="D49" s="40">
        <v>619.58000000000004</v>
      </c>
      <c r="E49" s="41" t="s">
        <v>71</v>
      </c>
      <c r="M49" s="39">
        <v>4.4000000000000004</v>
      </c>
      <c r="N49" s="38">
        <v>147.08000000000001</v>
      </c>
      <c r="O49" s="40">
        <v>619.58000000000004</v>
      </c>
    </row>
    <row r="50" spans="2:15" x14ac:dyDescent="0.3">
      <c r="B50" s="39">
        <v>4.5</v>
      </c>
      <c r="C50" s="38">
        <v>147.9</v>
      </c>
      <c r="D50" s="40">
        <v>623.14</v>
      </c>
      <c r="E50" s="41" t="s">
        <v>71</v>
      </c>
      <c r="M50" s="39">
        <v>4.5</v>
      </c>
      <c r="N50" s="38">
        <v>147.9</v>
      </c>
      <c r="O50" s="40">
        <v>623.14</v>
      </c>
    </row>
    <row r="51" spans="2:15" x14ac:dyDescent="0.3">
      <c r="B51" s="39">
        <v>4.5999999999999996</v>
      </c>
      <c r="C51" s="38">
        <v>148.72</v>
      </c>
      <c r="D51" s="40">
        <v>626.64</v>
      </c>
      <c r="E51" s="41" t="s">
        <v>71</v>
      </c>
      <c r="M51" s="39">
        <v>4.5999999999999996</v>
      </c>
      <c r="N51" s="38">
        <v>148.72</v>
      </c>
      <c r="O51" s="40">
        <v>626.64</v>
      </c>
    </row>
    <row r="52" spans="2:15" x14ac:dyDescent="0.3">
      <c r="B52" s="39">
        <v>4.7</v>
      </c>
      <c r="C52" s="38">
        <v>149.51</v>
      </c>
      <c r="D52" s="40">
        <v>630.08000000000004</v>
      </c>
      <c r="E52" s="41" t="s">
        <v>71</v>
      </c>
      <c r="M52" s="39">
        <v>4.7</v>
      </c>
      <c r="N52" s="38">
        <v>149.51</v>
      </c>
      <c r="O52" s="40">
        <v>630.08000000000004</v>
      </c>
    </row>
    <row r="53" spans="2:15" x14ac:dyDescent="0.3">
      <c r="B53" s="39">
        <v>4.8</v>
      </c>
      <c r="C53" s="38">
        <v>150.30000000000001</v>
      </c>
      <c r="D53" s="40">
        <v>633.47</v>
      </c>
      <c r="E53" s="41" t="s">
        <v>71</v>
      </c>
      <c r="M53" s="39">
        <v>4.8</v>
      </c>
      <c r="N53" s="38">
        <v>150.30000000000001</v>
      </c>
      <c r="O53" s="40">
        <v>633.47</v>
      </c>
    </row>
    <row r="54" spans="2:15" x14ac:dyDescent="0.3">
      <c r="B54" s="39">
        <v>4.9000000000000004</v>
      </c>
      <c r="C54" s="38">
        <v>151.07</v>
      </c>
      <c r="D54" s="40">
        <v>636.79999999999995</v>
      </c>
      <c r="E54" s="41" t="s">
        <v>71</v>
      </c>
      <c r="M54" s="39">
        <v>4.9000000000000004</v>
      </c>
      <c r="N54" s="38">
        <v>151.07</v>
      </c>
      <c r="O54" s="40">
        <v>636.79999999999995</v>
      </c>
    </row>
    <row r="55" spans="2:15" x14ac:dyDescent="0.3">
      <c r="B55" s="39">
        <v>5</v>
      </c>
      <c r="C55" s="38">
        <v>151.83000000000001</v>
      </c>
      <c r="D55" s="40">
        <v>640.09</v>
      </c>
      <c r="E55" s="41" t="s">
        <v>71</v>
      </c>
      <c r="M55" s="39">
        <v>5</v>
      </c>
      <c r="N55" s="38">
        <v>151.83000000000001</v>
      </c>
      <c r="O55" s="40">
        <v>640.09</v>
      </c>
    </row>
    <row r="56" spans="2:15" x14ac:dyDescent="0.3">
      <c r="B56" s="39">
        <v>5.0999999999999996</v>
      </c>
      <c r="C56" s="38">
        <v>152.58000000000001</v>
      </c>
      <c r="D56" s="40">
        <v>643.30999999999995</v>
      </c>
      <c r="E56" s="41" t="s">
        <v>71</v>
      </c>
      <c r="M56" s="39">
        <v>5.0999999999999996</v>
      </c>
      <c r="N56" s="38">
        <v>152.58000000000001</v>
      </c>
      <c r="O56" s="40">
        <v>643.30999999999995</v>
      </c>
    </row>
    <row r="57" spans="2:15" x14ac:dyDescent="0.3">
      <c r="B57" s="39">
        <v>5.2</v>
      </c>
      <c r="C57" s="38">
        <v>153.31</v>
      </c>
      <c r="D57" s="40">
        <v>646.5</v>
      </c>
      <c r="E57" s="41" t="s">
        <v>71</v>
      </c>
      <c r="M57" s="39">
        <v>5.2</v>
      </c>
      <c r="N57" s="38">
        <v>153.31</v>
      </c>
      <c r="O57" s="40">
        <v>646.5</v>
      </c>
    </row>
    <row r="58" spans="2:15" x14ac:dyDescent="0.3">
      <c r="B58" s="39">
        <v>5.3</v>
      </c>
      <c r="C58" s="38">
        <v>154.04</v>
      </c>
      <c r="D58" s="40">
        <v>649.63</v>
      </c>
      <c r="E58" s="41" t="s">
        <v>71</v>
      </c>
      <c r="M58" s="39">
        <v>5.3</v>
      </c>
      <c r="N58" s="38">
        <v>154.04</v>
      </c>
      <c r="O58" s="40">
        <v>649.63</v>
      </c>
    </row>
    <row r="59" spans="2:15" x14ac:dyDescent="0.3">
      <c r="B59" s="39">
        <v>5.4</v>
      </c>
      <c r="C59" s="38">
        <v>154.75</v>
      </c>
      <c r="D59" s="40">
        <v>652.72</v>
      </c>
      <c r="E59" s="41" t="s">
        <v>71</v>
      </c>
      <c r="M59" s="39">
        <v>5.4</v>
      </c>
      <c r="N59" s="38">
        <v>154.75</v>
      </c>
      <c r="O59" s="40">
        <v>652.72</v>
      </c>
    </row>
    <row r="60" spans="2:15" x14ac:dyDescent="0.3">
      <c r="B60" s="39">
        <v>5.5</v>
      </c>
      <c r="C60" s="38">
        <v>155.46</v>
      </c>
      <c r="D60" s="40">
        <v>655.76</v>
      </c>
      <c r="E60" s="41" t="s">
        <v>71</v>
      </c>
      <c r="M60" s="39">
        <v>5.5</v>
      </c>
      <c r="N60" s="38">
        <v>155.46</v>
      </c>
      <c r="O60" s="40">
        <v>655.76</v>
      </c>
    </row>
    <row r="61" spans="2:15" x14ac:dyDescent="0.3">
      <c r="B61" s="39">
        <v>5.6</v>
      </c>
      <c r="C61" s="38">
        <v>156.15</v>
      </c>
      <c r="D61" s="40">
        <v>658.77</v>
      </c>
      <c r="E61" s="41" t="s">
        <v>71</v>
      </c>
      <c r="M61" s="39">
        <v>5.6</v>
      </c>
      <c r="N61" s="38">
        <v>156.15</v>
      </c>
      <c r="O61" s="40">
        <v>658.77</v>
      </c>
    </row>
    <row r="62" spans="2:15" x14ac:dyDescent="0.3">
      <c r="B62" s="39">
        <v>5.7</v>
      </c>
      <c r="C62" s="38">
        <v>156.83000000000001</v>
      </c>
      <c r="D62" s="40">
        <v>661.73</v>
      </c>
      <c r="E62" s="41" t="s">
        <v>71</v>
      </c>
      <c r="M62" s="39">
        <v>5.7</v>
      </c>
      <c r="N62" s="38">
        <v>156.83000000000001</v>
      </c>
      <c r="O62" s="40">
        <v>661.73</v>
      </c>
    </row>
    <row r="63" spans="2:15" x14ac:dyDescent="0.3">
      <c r="B63" s="39">
        <v>5.8</v>
      </c>
      <c r="C63" s="38">
        <v>157.51</v>
      </c>
      <c r="D63" s="40">
        <v>664.65</v>
      </c>
      <c r="E63" s="41" t="s">
        <v>71</v>
      </c>
      <c r="M63" s="39">
        <v>5.8</v>
      </c>
      <c r="N63" s="38">
        <v>157.51</v>
      </c>
      <c r="O63" s="40">
        <v>664.65</v>
      </c>
    </row>
    <row r="64" spans="2:15" x14ac:dyDescent="0.3">
      <c r="B64" s="39">
        <v>5.9</v>
      </c>
      <c r="C64" s="38">
        <v>158.16999999999999</v>
      </c>
      <c r="D64" s="40">
        <v>667.53</v>
      </c>
      <c r="E64" s="41" t="s">
        <v>71</v>
      </c>
      <c r="M64" s="39">
        <v>5.9</v>
      </c>
      <c r="N64" s="38">
        <v>158.16999999999999</v>
      </c>
      <c r="O64" s="40">
        <v>667.53</v>
      </c>
    </row>
    <row r="65" spans="2:15" x14ac:dyDescent="0.3">
      <c r="B65" s="39">
        <v>6</v>
      </c>
      <c r="C65" s="38">
        <v>158.83000000000001</v>
      </c>
      <c r="D65" s="40">
        <v>670.38</v>
      </c>
      <c r="E65" s="41" t="s">
        <v>71</v>
      </c>
      <c r="M65" s="39">
        <v>6</v>
      </c>
      <c r="N65" s="38">
        <v>158.83000000000001</v>
      </c>
      <c r="O65" s="40">
        <v>670.38</v>
      </c>
    </row>
    <row r="66" spans="2:15" x14ac:dyDescent="0.3">
      <c r="B66" s="39">
        <v>6.1</v>
      </c>
      <c r="C66" s="38">
        <v>159.47</v>
      </c>
      <c r="D66" s="40">
        <v>673.19</v>
      </c>
      <c r="E66" s="41" t="s">
        <v>71</v>
      </c>
      <c r="M66" s="39">
        <v>6.1</v>
      </c>
      <c r="N66" s="38">
        <v>159.47</v>
      </c>
      <c r="O66" s="40">
        <v>673.19</v>
      </c>
    </row>
    <row r="67" spans="2:15" x14ac:dyDescent="0.3">
      <c r="B67" s="39">
        <v>6.2</v>
      </c>
      <c r="C67" s="38">
        <v>160.11000000000001</v>
      </c>
      <c r="D67" s="40">
        <v>675.96</v>
      </c>
      <c r="E67" s="41" t="s">
        <v>71</v>
      </c>
      <c r="M67" s="39">
        <v>6.2</v>
      </c>
      <c r="N67" s="38">
        <v>160.11000000000001</v>
      </c>
      <c r="O67" s="40">
        <v>675.96</v>
      </c>
    </row>
    <row r="68" spans="2:15" x14ac:dyDescent="0.3">
      <c r="B68" s="39">
        <v>6.3</v>
      </c>
      <c r="C68" s="38">
        <v>160.74</v>
      </c>
      <c r="D68" s="40">
        <v>678.7</v>
      </c>
      <c r="E68" s="41" t="s">
        <v>71</v>
      </c>
      <c r="M68" s="39">
        <v>6.3</v>
      </c>
      <c r="N68" s="38">
        <v>160.74</v>
      </c>
      <c r="O68" s="40">
        <v>678.7</v>
      </c>
    </row>
    <row r="69" spans="2:15" x14ac:dyDescent="0.3">
      <c r="B69" s="39">
        <v>6.4</v>
      </c>
      <c r="C69" s="38">
        <v>161.37</v>
      </c>
      <c r="D69" s="40">
        <v>681.41</v>
      </c>
      <c r="E69" s="41" t="s">
        <v>71</v>
      </c>
      <c r="M69" s="39">
        <v>6.4</v>
      </c>
      <c r="N69" s="38">
        <v>161.37</v>
      </c>
      <c r="O69" s="40">
        <v>681.41</v>
      </c>
    </row>
    <row r="70" spans="2:15" x14ac:dyDescent="0.3">
      <c r="B70" s="39">
        <v>6.5</v>
      </c>
      <c r="C70" s="38">
        <v>161.97999999999999</v>
      </c>
      <c r="D70" s="40">
        <v>684.08</v>
      </c>
      <c r="E70" s="41" t="s">
        <v>71</v>
      </c>
      <c r="M70" s="39">
        <v>6.5</v>
      </c>
      <c r="N70" s="38">
        <v>161.97999999999999</v>
      </c>
      <c r="O70" s="40">
        <v>684.08</v>
      </c>
    </row>
    <row r="71" spans="2:15" x14ac:dyDescent="0.3">
      <c r="B71" s="39">
        <v>6.6</v>
      </c>
      <c r="C71" s="38">
        <v>162.59</v>
      </c>
      <c r="D71" s="40">
        <v>686.73</v>
      </c>
      <c r="E71" s="41" t="s">
        <v>71</v>
      </c>
      <c r="M71" s="39">
        <v>6.6</v>
      </c>
      <c r="N71" s="38">
        <v>162.59</v>
      </c>
      <c r="O71" s="40">
        <v>686.73</v>
      </c>
    </row>
    <row r="72" spans="2:15" x14ac:dyDescent="0.3">
      <c r="B72" s="39">
        <v>6.7</v>
      </c>
      <c r="C72" s="38">
        <v>163.19</v>
      </c>
      <c r="D72" s="40">
        <v>689.34</v>
      </c>
      <c r="E72" s="41" t="s">
        <v>71</v>
      </c>
      <c r="M72" s="39">
        <v>6.7</v>
      </c>
      <c r="N72" s="38">
        <v>163.19</v>
      </c>
      <c r="O72" s="40">
        <v>689.34</v>
      </c>
    </row>
    <row r="73" spans="2:15" x14ac:dyDescent="0.3">
      <c r="B73" s="39">
        <v>6.8</v>
      </c>
      <c r="C73" s="38">
        <v>163.78</v>
      </c>
      <c r="D73" s="40">
        <v>691.92</v>
      </c>
      <c r="E73" s="41" t="s">
        <v>71</v>
      </c>
      <c r="M73" s="39">
        <v>6.8</v>
      </c>
      <c r="N73" s="38">
        <v>163.78</v>
      </c>
      <c r="O73" s="40">
        <v>691.92</v>
      </c>
    </row>
    <row r="74" spans="2:15" x14ac:dyDescent="0.3">
      <c r="B74" s="39">
        <v>6.9</v>
      </c>
      <c r="C74" s="38">
        <v>164.37</v>
      </c>
      <c r="D74" s="40">
        <v>694.48</v>
      </c>
      <c r="E74" s="41" t="s">
        <v>71</v>
      </c>
      <c r="M74" s="39">
        <v>6.9</v>
      </c>
      <c r="N74" s="38">
        <v>164.37</v>
      </c>
      <c r="O74" s="40">
        <v>694.48</v>
      </c>
    </row>
    <row r="75" spans="2:15" x14ac:dyDescent="0.3">
      <c r="B75" s="39">
        <v>7</v>
      </c>
      <c r="C75" s="38">
        <v>164.95</v>
      </c>
      <c r="D75" s="40">
        <v>697</v>
      </c>
      <c r="E75" s="41" t="s">
        <v>71</v>
      </c>
      <c r="M75" s="39">
        <v>7</v>
      </c>
      <c r="N75" s="38">
        <v>164.95</v>
      </c>
      <c r="O75" s="40">
        <v>697</v>
      </c>
    </row>
    <row r="76" spans="2:15" x14ac:dyDescent="0.3">
      <c r="B76" s="39">
        <v>7.1</v>
      </c>
      <c r="C76" s="38">
        <v>165.52</v>
      </c>
      <c r="D76" s="40">
        <v>699.5</v>
      </c>
      <c r="E76" s="41" t="s">
        <v>71</v>
      </c>
      <c r="M76" s="39">
        <v>7.1</v>
      </c>
      <c r="N76" s="38">
        <v>165.52</v>
      </c>
      <c r="O76" s="40">
        <v>699.5</v>
      </c>
    </row>
    <row r="77" spans="2:15" x14ac:dyDescent="0.3">
      <c r="B77" s="39">
        <v>7.2</v>
      </c>
      <c r="C77" s="38">
        <v>166.09</v>
      </c>
      <c r="D77" s="40">
        <v>701.97</v>
      </c>
      <c r="E77" s="41" t="s">
        <v>71</v>
      </c>
      <c r="M77" s="39">
        <v>7.2</v>
      </c>
      <c r="N77" s="38">
        <v>166.09</v>
      </c>
      <c r="O77" s="40">
        <v>701.97</v>
      </c>
    </row>
    <row r="78" spans="2:15" x14ac:dyDescent="0.3">
      <c r="B78" s="39">
        <v>7.3</v>
      </c>
      <c r="C78" s="38">
        <v>166.65</v>
      </c>
      <c r="D78" s="40">
        <v>704.42</v>
      </c>
      <c r="E78" s="41" t="s">
        <v>71</v>
      </c>
      <c r="M78" s="39">
        <v>7.3</v>
      </c>
      <c r="N78" s="38">
        <v>166.65</v>
      </c>
      <c r="O78" s="40">
        <v>704.42</v>
      </c>
    </row>
    <row r="79" spans="2:15" x14ac:dyDescent="0.3">
      <c r="B79" s="39">
        <v>7.4</v>
      </c>
      <c r="C79" s="38">
        <v>167.2</v>
      </c>
      <c r="D79" s="40">
        <v>706.84</v>
      </c>
      <c r="E79" s="41" t="s">
        <v>71</v>
      </c>
      <c r="M79" s="39">
        <v>7.4</v>
      </c>
      <c r="N79" s="38">
        <v>167.2</v>
      </c>
      <c r="O79" s="40">
        <v>706.84</v>
      </c>
    </row>
    <row r="80" spans="2:15" x14ac:dyDescent="0.3">
      <c r="B80" s="39">
        <v>7.5</v>
      </c>
      <c r="C80" s="38">
        <v>167.75</v>
      </c>
      <c r="D80" s="40">
        <v>709.24</v>
      </c>
      <c r="E80" s="41" t="s">
        <v>71</v>
      </c>
      <c r="M80" s="39">
        <v>7.5</v>
      </c>
      <c r="N80" s="38">
        <v>167.75</v>
      </c>
      <c r="O80" s="40">
        <v>709.24</v>
      </c>
    </row>
    <row r="81" spans="2:15" x14ac:dyDescent="0.3">
      <c r="B81" s="39">
        <v>7.6</v>
      </c>
      <c r="C81" s="38">
        <v>168.29</v>
      </c>
      <c r="D81" s="40">
        <v>711.61</v>
      </c>
      <c r="E81" s="41" t="s">
        <v>71</v>
      </c>
      <c r="M81" s="39">
        <v>7.6</v>
      </c>
      <c r="N81" s="38">
        <v>168.29</v>
      </c>
      <c r="O81" s="40">
        <v>711.61</v>
      </c>
    </row>
    <row r="82" spans="2:15" x14ac:dyDescent="0.3">
      <c r="B82" s="39">
        <v>7.7</v>
      </c>
      <c r="C82" s="38">
        <v>168.83</v>
      </c>
      <c r="D82" s="40">
        <v>713.96</v>
      </c>
      <c r="E82" s="41" t="s">
        <v>71</v>
      </c>
      <c r="M82" s="39">
        <v>7.7</v>
      </c>
      <c r="N82" s="38">
        <v>168.83</v>
      </c>
      <c r="O82" s="40">
        <v>713.96</v>
      </c>
    </row>
    <row r="83" spans="2:15" x14ac:dyDescent="0.3">
      <c r="B83" s="39">
        <v>7.8</v>
      </c>
      <c r="C83" s="38">
        <v>169.36</v>
      </c>
      <c r="D83" s="40">
        <v>716.28</v>
      </c>
      <c r="E83" s="41" t="s">
        <v>71</v>
      </c>
      <c r="M83" s="39">
        <v>7.8</v>
      </c>
      <c r="N83" s="38">
        <v>169.36</v>
      </c>
      <c r="O83" s="40">
        <v>716.28</v>
      </c>
    </row>
    <row r="84" spans="2:15" x14ac:dyDescent="0.3">
      <c r="B84" s="39">
        <v>7.9</v>
      </c>
      <c r="C84" s="38">
        <v>169.89</v>
      </c>
      <c r="D84" s="40">
        <v>718.58</v>
      </c>
      <c r="E84" s="41" t="s">
        <v>71</v>
      </c>
      <c r="M84" s="39">
        <v>7.9</v>
      </c>
      <c r="N84" s="38">
        <v>169.89</v>
      </c>
      <c r="O84" s="40">
        <v>718.58</v>
      </c>
    </row>
    <row r="85" spans="2:15" x14ac:dyDescent="0.3">
      <c r="B85" s="39">
        <v>8</v>
      </c>
      <c r="C85" s="38">
        <v>170.41</v>
      </c>
      <c r="D85" s="40">
        <v>720.86</v>
      </c>
      <c r="E85" s="41" t="s">
        <v>71</v>
      </c>
      <c r="M85" s="39">
        <v>8</v>
      </c>
      <c r="N85" s="38">
        <v>170.41</v>
      </c>
      <c r="O85" s="40">
        <v>720.86</v>
      </c>
    </row>
    <row r="86" spans="2:15" x14ac:dyDescent="0.3">
      <c r="B86" s="39">
        <v>8.1</v>
      </c>
      <c r="C86" s="38">
        <v>170.92</v>
      </c>
      <c r="D86" s="40">
        <v>723.12</v>
      </c>
      <c r="E86" s="41" t="s">
        <v>71</v>
      </c>
      <c r="M86" s="39">
        <v>8.1</v>
      </c>
      <c r="N86" s="38">
        <v>170.92</v>
      </c>
      <c r="O86" s="40">
        <v>723.12</v>
      </c>
    </row>
    <row r="87" spans="2:15" x14ac:dyDescent="0.3">
      <c r="B87" s="39">
        <v>8.1999999999999993</v>
      </c>
      <c r="C87" s="38">
        <v>171.43</v>
      </c>
      <c r="D87" s="40">
        <v>725.36</v>
      </c>
      <c r="E87" s="41" t="s">
        <v>71</v>
      </c>
      <c r="M87" s="39">
        <v>8.1999999999999993</v>
      </c>
      <c r="N87" s="38">
        <v>171.43</v>
      </c>
      <c r="O87" s="40">
        <v>725.36</v>
      </c>
    </row>
    <row r="88" spans="2:15" x14ac:dyDescent="0.3">
      <c r="B88" s="39">
        <v>8.3000000000000007</v>
      </c>
      <c r="C88" s="38">
        <v>171.94</v>
      </c>
      <c r="D88" s="40">
        <v>727.58</v>
      </c>
      <c r="E88" s="41" t="s">
        <v>71</v>
      </c>
      <c r="M88" s="39">
        <v>8.3000000000000007</v>
      </c>
      <c r="N88" s="38">
        <v>171.94</v>
      </c>
      <c r="O88" s="40">
        <v>727.58</v>
      </c>
    </row>
    <row r="89" spans="2:15" x14ac:dyDescent="0.3">
      <c r="B89" s="39">
        <v>8.4</v>
      </c>
      <c r="C89" s="38">
        <v>172.44</v>
      </c>
      <c r="D89" s="40">
        <v>729.78</v>
      </c>
      <c r="E89" s="41" t="s">
        <v>71</v>
      </c>
      <c r="M89" s="39">
        <v>8.4</v>
      </c>
      <c r="N89" s="38">
        <v>172.44</v>
      </c>
      <c r="O89" s="40">
        <v>729.78</v>
      </c>
    </row>
    <row r="90" spans="2:15" x14ac:dyDescent="0.3">
      <c r="B90" s="39">
        <v>8.5</v>
      </c>
      <c r="C90" s="38">
        <v>172.94</v>
      </c>
      <c r="D90" s="40">
        <v>731.95</v>
      </c>
      <c r="E90" s="41" t="s">
        <v>71</v>
      </c>
      <c r="M90" s="39">
        <v>8.5</v>
      </c>
      <c r="N90" s="38">
        <v>172.94</v>
      </c>
      <c r="O90" s="40">
        <v>731.95</v>
      </c>
    </row>
    <row r="91" spans="2:15" x14ac:dyDescent="0.3">
      <c r="B91" s="39">
        <v>8.6</v>
      </c>
      <c r="C91" s="38">
        <v>173.43</v>
      </c>
      <c r="D91" s="40">
        <v>734.11</v>
      </c>
      <c r="E91" s="41" t="s">
        <v>71</v>
      </c>
      <c r="M91" s="39">
        <v>8.6</v>
      </c>
      <c r="N91" s="38">
        <v>173.43</v>
      </c>
      <c r="O91" s="40">
        <v>734.11</v>
      </c>
    </row>
    <row r="92" spans="2:15" x14ac:dyDescent="0.3">
      <c r="B92" s="39">
        <v>8.6999999999999993</v>
      </c>
      <c r="C92" s="38">
        <v>173.91</v>
      </c>
      <c r="D92" s="40">
        <v>736.25</v>
      </c>
      <c r="E92" s="41" t="s">
        <v>71</v>
      </c>
      <c r="M92" s="39">
        <v>8.6999999999999993</v>
      </c>
      <c r="N92" s="38">
        <v>173.91</v>
      </c>
      <c r="O92" s="40">
        <v>736.25</v>
      </c>
    </row>
    <row r="93" spans="2:15" x14ac:dyDescent="0.3">
      <c r="B93" s="39">
        <v>8.8000000000000007</v>
      </c>
      <c r="C93" s="38">
        <v>174.4</v>
      </c>
      <c r="D93" s="40">
        <v>738.37</v>
      </c>
      <c r="E93" s="41" t="s">
        <v>71</v>
      </c>
      <c r="M93" s="39">
        <v>8.8000000000000007</v>
      </c>
      <c r="N93" s="38">
        <v>174.4</v>
      </c>
      <c r="O93" s="40">
        <v>738.37</v>
      </c>
    </row>
    <row r="94" spans="2:15" x14ac:dyDescent="0.3">
      <c r="B94" s="39">
        <v>8.9</v>
      </c>
      <c r="C94" s="38">
        <v>174.88</v>
      </c>
      <c r="D94" s="40">
        <v>740.48</v>
      </c>
      <c r="E94" s="41" t="s">
        <v>71</v>
      </c>
      <c r="M94" s="39">
        <v>8.9</v>
      </c>
      <c r="N94" s="38">
        <v>174.88</v>
      </c>
      <c r="O94" s="40">
        <v>740.48</v>
      </c>
    </row>
    <row r="95" spans="2:15" x14ac:dyDescent="0.3">
      <c r="B95" s="39">
        <v>9</v>
      </c>
      <c r="C95" s="38">
        <v>175.35</v>
      </c>
      <c r="D95" s="40">
        <v>742.56</v>
      </c>
      <c r="E95" s="41" t="s">
        <v>71</v>
      </c>
      <c r="M95" s="39">
        <v>9</v>
      </c>
      <c r="N95" s="38">
        <v>175.35</v>
      </c>
      <c r="O95" s="40">
        <v>742.56</v>
      </c>
    </row>
    <row r="96" spans="2:15" x14ac:dyDescent="0.3">
      <c r="B96" s="39">
        <v>9.1</v>
      </c>
      <c r="C96" s="38">
        <v>175.82</v>
      </c>
      <c r="D96" s="40">
        <v>744.63</v>
      </c>
      <c r="E96" s="41" t="s">
        <v>71</v>
      </c>
      <c r="M96" s="39">
        <v>9.1</v>
      </c>
      <c r="N96" s="38">
        <v>175.82</v>
      </c>
      <c r="O96" s="40">
        <v>744.63</v>
      </c>
    </row>
    <row r="97" spans="2:15" x14ac:dyDescent="0.3">
      <c r="B97" s="39">
        <v>9.1999999999999993</v>
      </c>
      <c r="C97" s="38">
        <v>176.29</v>
      </c>
      <c r="D97" s="40">
        <v>746.68</v>
      </c>
      <c r="E97" s="41" t="s">
        <v>71</v>
      </c>
      <c r="M97" s="39">
        <v>9.1999999999999993</v>
      </c>
      <c r="N97" s="38">
        <v>176.29</v>
      </c>
      <c r="O97" s="40">
        <v>746.68</v>
      </c>
    </row>
    <row r="98" spans="2:15" x14ac:dyDescent="0.3">
      <c r="B98" s="39">
        <v>9.3000000000000007</v>
      </c>
      <c r="C98" s="38">
        <v>176.75</v>
      </c>
      <c r="D98" s="40">
        <v>748.72</v>
      </c>
      <c r="E98" s="41" t="s">
        <v>71</v>
      </c>
      <c r="M98" s="39">
        <v>9.3000000000000007</v>
      </c>
      <c r="N98" s="38">
        <v>176.75</v>
      </c>
      <c r="O98" s="40">
        <v>748.72</v>
      </c>
    </row>
    <row r="99" spans="2:15" x14ac:dyDescent="0.3">
      <c r="B99" s="39">
        <v>9.4</v>
      </c>
      <c r="C99" s="38">
        <v>177.21</v>
      </c>
      <c r="D99" s="40">
        <v>750.73</v>
      </c>
      <c r="E99" s="41" t="s">
        <v>71</v>
      </c>
      <c r="M99" s="39">
        <v>9.4</v>
      </c>
      <c r="N99" s="38">
        <v>177.21</v>
      </c>
      <c r="O99" s="40">
        <v>750.73</v>
      </c>
    </row>
    <row r="100" spans="2:15" x14ac:dyDescent="0.3">
      <c r="B100" s="39">
        <v>9.5</v>
      </c>
      <c r="C100" s="38">
        <v>177.66</v>
      </c>
      <c r="D100" s="40">
        <v>752.74</v>
      </c>
      <c r="E100" s="41" t="s">
        <v>71</v>
      </c>
      <c r="M100" s="39">
        <v>9.5</v>
      </c>
      <c r="N100" s="38">
        <v>177.66</v>
      </c>
      <c r="O100" s="40">
        <v>752.74</v>
      </c>
    </row>
    <row r="101" spans="2:15" x14ac:dyDescent="0.3">
      <c r="B101" s="39">
        <v>9.6</v>
      </c>
      <c r="C101" s="38">
        <v>178.11</v>
      </c>
      <c r="D101" s="40">
        <v>754.72</v>
      </c>
      <c r="E101" s="41" t="s">
        <v>71</v>
      </c>
      <c r="M101" s="39">
        <v>9.6</v>
      </c>
      <c r="N101" s="38">
        <v>178.11</v>
      </c>
      <c r="O101" s="40">
        <v>754.72</v>
      </c>
    </row>
    <row r="102" spans="2:15" x14ac:dyDescent="0.3">
      <c r="B102" s="39">
        <v>9.6999999999999993</v>
      </c>
      <c r="C102" s="38">
        <v>178.56</v>
      </c>
      <c r="D102" s="40">
        <v>756.69</v>
      </c>
      <c r="E102" s="41" t="s">
        <v>71</v>
      </c>
      <c r="M102" s="39">
        <v>9.6999999999999993</v>
      </c>
      <c r="N102" s="38">
        <v>178.56</v>
      </c>
      <c r="O102" s="40">
        <v>756.69</v>
      </c>
    </row>
    <row r="103" spans="2:15" x14ac:dyDescent="0.3">
      <c r="B103" s="39">
        <v>9.8000000000000007</v>
      </c>
      <c r="C103" s="38">
        <v>179</v>
      </c>
      <c r="D103" s="40">
        <v>758.65</v>
      </c>
      <c r="E103" s="41" t="s">
        <v>71</v>
      </c>
      <c r="M103" s="39">
        <v>9.8000000000000007</v>
      </c>
      <c r="N103" s="38">
        <v>179</v>
      </c>
      <c r="O103" s="40">
        <v>758.65</v>
      </c>
    </row>
    <row r="104" spans="2:15" x14ac:dyDescent="0.3">
      <c r="B104" s="39">
        <v>9.9</v>
      </c>
      <c r="C104" s="38">
        <v>179.44</v>
      </c>
      <c r="D104" s="40">
        <v>760.59</v>
      </c>
      <c r="E104" s="41" t="s">
        <v>71</v>
      </c>
      <c r="M104" s="39">
        <v>9.9</v>
      </c>
      <c r="N104" s="38">
        <v>179.44</v>
      </c>
      <c r="O104" s="40">
        <v>760.59</v>
      </c>
    </row>
    <row r="105" spans="2:15" x14ac:dyDescent="0.3">
      <c r="B105" s="39">
        <v>10</v>
      </c>
      <c r="C105" s="38">
        <v>179.88</v>
      </c>
      <c r="D105" s="40">
        <v>762.52</v>
      </c>
      <c r="E105" s="41" t="s">
        <v>71</v>
      </c>
      <c r="M105" s="39">
        <v>10</v>
      </c>
      <c r="N105" s="38">
        <v>179.88</v>
      </c>
      <c r="O105" s="40">
        <v>762.52</v>
      </c>
    </row>
    <row r="106" spans="2:15" x14ac:dyDescent="0.3">
      <c r="B106" s="39">
        <v>10.1</v>
      </c>
      <c r="C106" s="38">
        <v>180.31</v>
      </c>
      <c r="D106" s="40">
        <v>764.43</v>
      </c>
      <c r="E106" s="41" t="s">
        <v>71</v>
      </c>
      <c r="M106" s="39">
        <v>10.1</v>
      </c>
      <c r="N106" s="38">
        <v>180.31</v>
      </c>
      <c r="O106" s="40">
        <v>764.43</v>
      </c>
    </row>
    <row r="107" spans="2:15" x14ac:dyDescent="0.3">
      <c r="B107" s="39">
        <v>10.199999999999999</v>
      </c>
      <c r="C107" s="38">
        <v>180.74</v>
      </c>
      <c r="D107" s="40">
        <v>766.32</v>
      </c>
      <c r="E107" s="41" t="s">
        <v>71</v>
      </c>
      <c r="M107" s="39">
        <v>10.199999999999999</v>
      </c>
      <c r="N107" s="38">
        <v>180.74</v>
      </c>
      <c r="O107" s="40">
        <v>766.32</v>
      </c>
    </row>
    <row r="108" spans="2:15" x14ac:dyDescent="0.3">
      <c r="B108" s="39">
        <v>10.3</v>
      </c>
      <c r="C108" s="38">
        <v>181.17</v>
      </c>
      <c r="D108" s="40">
        <v>768.21</v>
      </c>
      <c r="E108" s="41" t="s">
        <v>71</v>
      </c>
      <c r="M108" s="39">
        <v>10.3</v>
      </c>
      <c r="N108" s="38">
        <v>181.17</v>
      </c>
      <c r="O108" s="40">
        <v>768.21</v>
      </c>
    </row>
    <row r="109" spans="2:15" x14ac:dyDescent="0.3">
      <c r="B109" s="39">
        <v>10.4</v>
      </c>
      <c r="C109" s="38">
        <v>181.59</v>
      </c>
      <c r="D109" s="40">
        <v>770.08</v>
      </c>
      <c r="E109" s="41" t="s">
        <v>71</v>
      </c>
      <c r="M109" s="39">
        <v>10.4</v>
      </c>
      <c r="N109" s="38">
        <v>181.59</v>
      </c>
      <c r="O109" s="40">
        <v>770.08</v>
      </c>
    </row>
    <row r="110" spans="2:15" x14ac:dyDescent="0.3">
      <c r="B110" s="39">
        <v>10.5</v>
      </c>
      <c r="C110" s="38">
        <v>182.01</v>
      </c>
      <c r="D110" s="40">
        <v>771.94</v>
      </c>
      <c r="E110" s="41" t="s">
        <v>71</v>
      </c>
      <c r="M110" s="39">
        <v>10.5</v>
      </c>
      <c r="N110" s="38">
        <v>182.01</v>
      </c>
      <c r="O110" s="40">
        <v>771.94</v>
      </c>
    </row>
    <row r="111" spans="2:15" x14ac:dyDescent="0.3">
      <c r="B111" s="39">
        <v>10.6</v>
      </c>
      <c r="C111" s="38">
        <v>182.43</v>
      </c>
      <c r="D111" s="40">
        <v>773.78</v>
      </c>
      <c r="E111" s="41" t="s">
        <v>71</v>
      </c>
      <c r="M111" s="39">
        <v>10.6</v>
      </c>
      <c r="N111" s="38">
        <v>182.43</v>
      </c>
      <c r="O111" s="40">
        <v>773.78</v>
      </c>
    </row>
    <row r="112" spans="2:15" x14ac:dyDescent="0.3">
      <c r="B112" s="39">
        <v>10.7</v>
      </c>
      <c r="C112" s="38">
        <v>182.84</v>
      </c>
      <c r="D112" s="40">
        <v>775.61</v>
      </c>
      <c r="E112" s="41" t="s">
        <v>71</v>
      </c>
      <c r="M112" s="39">
        <v>10.7</v>
      </c>
      <c r="N112" s="38">
        <v>182.84</v>
      </c>
      <c r="O112" s="40">
        <v>775.61</v>
      </c>
    </row>
    <row r="113" spans="2:15" x14ac:dyDescent="0.3">
      <c r="B113" s="39">
        <v>10.8</v>
      </c>
      <c r="C113" s="38">
        <v>183.25</v>
      </c>
      <c r="D113" s="40">
        <v>777.43</v>
      </c>
      <c r="E113" s="41" t="s">
        <v>71</v>
      </c>
      <c r="M113" s="39">
        <v>10.8</v>
      </c>
      <c r="N113" s="38">
        <v>183.25</v>
      </c>
      <c r="O113" s="40">
        <v>777.43</v>
      </c>
    </row>
    <row r="114" spans="2:15" x14ac:dyDescent="0.3">
      <c r="B114" s="39">
        <v>10.9</v>
      </c>
      <c r="C114" s="38">
        <v>183.66</v>
      </c>
      <c r="D114" s="40">
        <v>779.23</v>
      </c>
      <c r="E114" s="41" t="s">
        <v>71</v>
      </c>
      <c r="M114" s="39">
        <v>10.9</v>
      </c>
      <c r="N114" s="38">
        <v>183.66</v>
      </c>
      <c r="O114" s="40">
        <v>779.23</v>
      </c>
    </row>
    <row r="115" spans="2:15" x14ac:dyDescent="0.3">
      <c r="B115" s="39">
        <v>11</v>
      </c>
      <c r="C115" s="38">
        <v>184.06</v>
      </c>
      <c r="D115" s="40">
        <v>781.03</v>
      </c>
      <c r="E115" s="41" t="s">
        <v>71</v>
      </c>
      <c r="M115" s="39">
        <v>11</v>
      </c>
      <c r="N115" s="38">
        <v>184.06</v>
      </c>
      <c r="O115" s="40">
        <v>781.03</v>
      </c>
    </row>
    <row r="116" spans="2:15" x14ac:dyDescent="0.3">
      <c r="B116" s="39">
        <v>11.1</v>
      </c>
      <c r="C116" s="38">
        <v>184.46</v>
      </c>
      <c r="D116" s="40">
        <v>782.81</v>
      </c>
      <c r="E116" s="41" t="s">
        <v>71</v>
      </c>
      <c r="M116" s="39">
        <v>11.1</v>
      </c>
      <c r="N116" s="38">
        <v>184.46</v>
      </c>
      <c r="O116" s="40">
        <v>782.81</v>
      </c>
    </row>
    <row r="117" spans="2:15" x14ac:dyDescent="0.3">
      <c r="B117" s="39">
        <v>11.2</v>
      </c>
      <c r="C117" s="38">
        <v>184.86</v>
      </c>
      <c r="D117" s="40">
        <v>784.58</v>
      </c>
      <c r="E117" s="41" t="s">
        <v>71</v>
      </c>
      <c r="M117" s="39">
        <v>11.2</v>
      </c>
      <c r="N117" s="38">
        <v>184.86</v>
      </c>
      <c r="O117" s="40">
        <v>784.58</v>
      </c>
    </row>
    <row r="118" spans="2:15" x14ac:dyDescent="0.3">
      <c r="B118" s="39">
        <v>11.3</v>
      </c>
      <c r="C118" s="38">
        <v>185.26</v>
      </c>
      <c r="D118" s="40">
        <v>786.34</v>
      </c>
      <c r="E118" s="41" t="s">
        <v>71</v>
      </c>
      <c r="M118" s="39">
        <v>11.3</v>
      </c>
      <c r="N118" s="38">
        <v>185.26</v>
      </c>
      <c r="O118" s="40">
        <v>786.34</v>
      </c>
    </row>
    <row r="119" spans="2:15" x14ac:dyDescent="0.3">
      <c r="B119" s="39">
        <v>11.4</v>
      </c>
      <c r="C119" s="38">
        <v>185.65</v>
      </c>
      <c r="D119" s="40">
        <v>788.08</v>
      </c>
      <c r="E119" s="41" t="s">
        <v>71</v>
      </c>
      <c r="M119" s="39">
        <v>11.4</v>
      </c>
      <c r="N119" s="38">
        <v>185.65</v>
      </c>
      <c r="O119" s="40">
        <v>788.08</v>
      </c>
    </row>
    <row r="120" spans="2:15" x14ac:dyDescent="0.3">
      <c r="B120" s="39">
        <v>11.5</v>
      </c>
      <c r="C120" s="38">
        <v>186.04</v>
      </c>
      <c r="D120" s="40">
        <v>789.82</v>
      </c>
      <c r="E120" s="41" t="s">
        <v>71</v>
      </c>
      <c r="M120" s="39">
        <v>11.5</v>
      </c>
      <c r="N120" s="38">
        <v>186.04</v>
      </c>
      <c r="O120" s="40">
        <v>789.82</v>
      </c>
    </row>
    <row r="121" spans="2:15" x14ac:dyDescent="0.3">
      <c r="B121" s="39">
        <v>11.6</v>
      </c>
      <c r="C121" s="38">
        <v>186.43</v>
      </c>
      <c r="D121" s="40">
        <v>791.54</v>
      </c>
      <c r="E121" s="41" t="s">
        <v>71</v>
      </c>
      <c r="M121" s="39">
        <v>11.6</v>
      </c>
      <c r="N121" s="38">
        <v>186.43</v>
      </c>
      <c r="O121" s="40">
        <v>791.54</v>
      </c>
    </row>
    <row r="122" spans="2:15" x14ac:dyDescent="0.3">
      <c r="B122" s="39">
        <v>11.7</v>
      </c>
      <c r="C122" s="38">
        <v>186.82</v>
      </c>
      <c r="D122" s="40">
        <v>793.25</v>
      </c>
      <c r="E122" s="41" t="s">
        <v>71</v>
      </c>
      <c r="M122" s="39">
        <v>11.7</v>
      </c>
      <c r="N122" s="38">
        <v>186.82</v>
      </c>
      <c r="O122" s="40">
        <v>793.25</v>
      </c>
    </row>
    <row r="123" spans="2:15" x14ac:dyDescent="0.3">
      <c r="B123" s="39">
        <v>11.8</v>
      </c>
      <c r="C123" s="38">
        <v>187.2</v>
      </c>
      <c r="D123" s="40">
        <v>794.96</v>
      </c>
      <c r="E123" s="41" t="s">
        <v>71</v>
      </c>
      <c r="M123" s="39">
        <v>11.8</v>
      </c>
      <c r="N123" s="38">
        <v>187.2</v>
      </c>
      <c r="O123" s="40">
        <v>794.96</v>
      </c>
    </row>
    <row r="124" spans="2:15" x14ac:dyDescent="0.3">
      <c r="B124" s="39">
        <v>11.9</v>
      </c>
      <c r="C124" s="38">
        <v>187.58</v>
      </c>
      <c r="D124" s="40">
        <v>796.65</v>
      </c>
      <c r="E124" s="41" t="s">
        <v>71</v>
      </c>
      <c r="M124" s="39">
        <v>11.9</v>
      </c>
      <c r="N124" s="38">
        <v>187.58</v>
      </c>
      <c r="O124" s="40">
        <v>796.65</v>
      </c>
    </row>
    <row r="125" spans="2:15" x14ac:dyDescent="0.3">
      <c r="B125" s="39">
        <v>12</v>
      </c>
      <c r="C125" s="38">
        <v>187.96</v>
      </c>
      <c r="D125" s="40">
        <v>798.33</v>
      </c>
      <c r="E125" s="41" t="s">
        <v>71</v>
      </c>
      <c r="M125" s="39">
        <v>12</v>
      </c>
      <c r="N125" s="38">
        <v>187.96</v>
      </c>
      <c r="O125" s="40">
        <v>798.33</v>
      </c>
    </row>
    <row r="126" spans="2:15" x14ac:dyDescent="0.3">
      <c r="B126" s="39">
        <v>12.1</v>
      </c>
      <c r="C126" s="38">
        <v>188.33</v>
      </c>
      <c r="D126" s="40">
        <v>800</v>
      </c>
      <c r="E126" s="41" t="s">
        <v>71</v>
      </c>
      <c r="M126" s="39">
        <v>12.1</v>
      </c>
      <c r="N126" s="38">
        <v>188.33</v>
      </c>
      <c r="O126" s="40">
        <v>800</v>
      </c>
    </row>
    <row r="127" spans="2:15" x14ac:dyDescent="0.3">
      <c r="B127" s="39">
        <v>12.2</v>
      </c>
      <c r="C127" s="38">
        <v>188.7</v>
      </c>
      <c r="D127" s="40">
        <v>801.66</v>
      </c>
      <c r="E127" s="41" t="s">
        <v>71</v>
      </c>
      <c r="M127" s="39">
        <v>12.2</v>
      </c>
      <c r="N127" s="38">
        <v>188.7</v>
      </c>
      <c r="O127" s="40">
        <v>801.66</v>
      </c>
    </row>
    <row r="128" spans="2:15" x14ac:dyDescent="0.3">
      <c r="B128" s="39">
        <v>12.3</v>
      </c>
      <c r="C128" s="38">
        <v>189.08</v>
      </c>
      <c r="D128" s="40">
        <v>803.31</v>
      </c>
      <c r="E128" s="41" t="s">
        <v>71</v>
      </c>
      <c r="M128" s="39">
        <v>12.3</v>
      </c>
      <c r="N128" s="38">
        <v>189.08</v>
      </c>
      <c r="O128" s="40">
        <v>803.31</v>
      </c>
    </row>
    <row r="129" spans="2:15" x14ac:dyDescent="0.3">
      <c r="B129" s="39">
        <v>12.4</v>
      </c>
      <c r="C129" s="38">
        <v>189.44</v>
      </c>
      <c r="D129" s="40">
        <v>804.95</v>
      </c>
      <c r="E129" s="41" t="s">
        <v>71</v>
      </c>
      <c r="M129" s="39">
        <v>12.4</v>
      </c>
      <c r="N129" s="38">
        <v>189.44</v>
      </c>
      <c r="O129" s="40">
        <v>804.95</v>
      </c>
    </row>
    <row r="130" spans="2:15" x14ac:dyDescent="0.3">
      <c r="B130" s="39">
        <v>12.5</v>
      </c>
      <c r="C130" s="38">
        <v>189.81</v>
      </c>
      <c r="D130" s="40">
        <v>806.58</v>
      </c>
      <c r="E130" s="41" t="s">
        <v>71</v>
      </c>
      <c r="M130" s="39">
        <v>12.5</v>
      </c>
      <c r="N130" s="38">
        <v>189.81</v>
      </c>
      <c r="O130" s="40">
        <v>806.58</v>
      </c>
    </row>
    <row r="131" spans="2:15" x14ac:dyDescent="0.3">
      <c r="B131" s="39">
        <v>12.6</v>
      </c>
      <c r="C131" s="38">
        <v>190.17</v>
      </c>
      <c r="D131" s="40">
        <v>808.2</v>
      </c>
      <c r="E131" s="41" t="s">
        <v>71</v>
      </c>
      <c r="M131" s="39">
        <v>12.6</v>
      </c>
      <c r="N131" s="38">
        <v>190.17</v>
      </c>
      <c r="O131" s="40">
        <v>808.2</v>
      </c>
    </row>
    <row r="132" spans="2:15" x14ac:dyDescent="0.3">
      <c r="B132" s="39">
        <v>12.7</v>
      </c>
      <c r="C132" s="38">
        <v>190.53</v>
      </c>
      <c r="D132" s="40">
        <v>809.82</v>
      </c>
      <c r="E132" s="41" t="s">
        <v>71</v>
      </c>
      <c r="M132" s="39">
        <v>12.7</v>
      </c>
      <c r="N132" s="38">
        <v>190.53</v>
      </c>
      <c r="O132" s="40">
        <v>809.82</v>
      </c>
    </row>
    <row r="133" spans="2:15" x14ac:dyDescent="0.3">
      <c r="B133" s="39">
        <v>12.8</v>
      </c>
      <c r="C133" s="38">
        <v>190.89</v>
      </c>
      <c r="D133" s="40">
        <v>811.42</v>
      </c>
      <c r="E133" s="41" t="s">
        <v>71</v>
      </c>
      <c r="M133" s="39">
        <v>12.8</v>
      </c>
      <c r="N133" s="38">
        <v>190.89</v>
      </c>
      <c r="O133" s="40">
        <v>811.42</v>
      </c>
    </row>
    <row r="134" spans="2:15" x14ac:dyDescent="0.3">
      <c r="B134" s="39">
        <v>12.9</v>
      </c>
      <c r="C134" s="38">
        <v>191.25</v>
      </c>
      <c r="D134" s="40">
        <v>813.01</v>
      </c>
      <c r="E134" s="41" t="s">
        <v>71</v>
      </c>
      <c r="M134" s="39">
        <v>12.9</v>
      </c>
      <c r="N134" s="38">
        <v>191.25</v>
      </c>
      <c r="O134" s="40">
        <v>813.01</v>
      </c>
    </row>
    <row r="135" spans="2:15" x14ac:dyDescent="0.3">
      <c r="B135" s="39">
        <v>13</v>
      </c>
      <c r="C135" s="38">
        <v>191.6</v>
      </c>
      <c r="D135" s="40">
        <v>814.6</v>
      </c>
      <c r="E135" s="41" t="s">
        <v>71</v>
      </c>
      <c r="M135" s="39">
        <v>13</v>
      </c>
      <c r="N135" s="38">
        <v>191.6</v>
      </c>
      <c r="O135" s="40">
        <v>814.6</v>
      </c>
    </row>
    <row r="136" spans="2:15" x14ac:dyDescent="0.3">
      <c r="B136" s="39">
        <v>13.1</v>
      </c>
      <c r="C136" s="38">
        <v>191.96</v>
      </c>
      <c r="D136" s="40">
        <v>816.17</v>
      </c>
      <c r="E136" s="41" t="s">
        <v>71</v>
      </c>
      <c r="M136" s="39">
        <v>13.1</v>
      </c>
      <c r="N136" s="38">
        <v>191.96</v>
      </c>
      <c r="O136" s="40">
        <v>816.17</v>
      </c>
    </row>
    <row r="137" spans="2:15" x14ac:dyDescent="0.3">
      <c r="B137" s="39">
        <v>13.2</v>
      </c>
      <c r="C137" s="38">
        <v>192.31</v>
      </c>
      <c r="D137" s="40">
        <v>817.74</v>
      </c>
      <c r="E137" s="41" t="s">
        <v>71</v>
      </c>
      <c r="M137" s="39">
        <v>13.2</v>
      </c>
      <c r="N137" s="38">
        <v>192.31</v>
      </c>
      <c r="O137" s="40">
        <v>817.74</v>
      </c>
    </row>
    <row r="138" spans="2:15" x14ac:dyDescent="0.3">
      <c r="B138" s="39">
        <v>13.3</v>
      </c>
      <c r="C138" s="38">
        <v>192.66</v>
      </c>
      <c r="D138" s="40">
        <v>819.3</v>
      </c>
      <c r="E138" s="41" t="s">
        <v>71</v>
      </c>
      <c r="M138" s="39">
        <v>13.3</v>
      </c>
      <c r="N138" s="38">
        <v>192.66</v>
      </c>
      <c r="O138" s="40">
        <v>819.3</v>
      </c>
    </row>
    <row r="139" spans="2:15" x14ac:dyDescent="0.3">
      <c r="B139" s="39">
        <v>13.4</v>
      </c>
      <c r="C139" s="38">
        <v>193</v>
      </c>
      <c r="D139" s="40">
        <v>820.84</v>
      </c>
      <c r="E139" s="41" t="s">
        <v>71</v>
      </c>
      <c r="M139" s="39">
        <v>13.4</v>
      </c>
      <c r="N139" s="38">
        <v>193</v>
      </c>
      <c r="O139" s="40">
        <v>820.84</v>
      </c>
    </row>
    <row r="140" spans="2:15" x14ac:dyDescent="0.3">
      <c r="B140" s="39">
        <v>13.5</v>
      </c>
      <c r="C140" s="38">
        <v>193.35</v>
      </c>
      <c r="D140" s="40">
        <v>822.39</v>
      </c>
      <c r="E140" s="41" t="s">
        <v>71</v>
      </c>
      <c r="M140" s="39">
        <v>13.5</v>
      </c>
      <c r="N140" s="38">
        <v>193.35</v>
      </c>
      <c r="O140" s="40">
        <v>822.39</v>
      </c>
    </row>
    <row r="141" spans="2:15" x14ac:dyDescent="0.3">
      <c r="B141" s="39">
        <v>13.6</v>
      </c>
      <c r="C141" s="38">
        <v>193.69</v>
      </c>
      <c r="D141" s="40">
        <v>823.92</v>
      </c>
      <c r="E141" s="41" t="s">
        <v>71</v>
      </c>
      <c r="M141" s="39">
        <v>13.6</v>
      </c>
      <c r="N141" s="38">
        <v>193.69</v>
      </c>
      <c r="O141" s="40">
        <v>823.92</v>
      </c>
    </row>
    <row r="142" spans="2:15" x14ac:dyDescent="0.3">
      <c r="B142" s="39">
        <v>13.7</v>
      </c>
      <c r="C142" s="38">
        <v>194.03</v>
      </c>
      <c r="D142" s="40">
        <v>825.44</v>
      </c>
      <c r="E142" s="41" t="s">
        <v>71</v>
      </c>
      <c r="M142" s="39">
        <v>13.7</v>
      </c>
      <c r="N142" s="38">
        <v>194.03</v>
      </c>
      <c r="O142" s="40">
        <v>825.44</v>
      </c>
    </row>
    <row r="143" spans="2:15" x14ac:dyDescent="0.3">
      <c r="B143" s="39">
        <v>13.8</v>
      </c>
      <c r="C143" s="38">
        <v>194.37</v>
      </c>
      <c r="D143" s="40">
        <v>826.96</v>
      </c>
      <c r="E143" s="41" t="s">
        <v>71</v>
      </c>
      <c r="M143" s="39">
        <v>13.8</v>
      </c>
      <c r="N143" s="38">
        <v>194.37</v>
      </c>
      <c r="O143" s="40">
        <v>826.96</v>
      </c>
    </row>
    <row r="144" spans="2:15" x14ac:dyDescent="0.3">
      <c r="B144" s="39">
        <v>13.9</v>
      </c>
      <c r="C144" s="38">
        <v>194.7</v>
      </c>
      <c r="D144" s="40">
        <v>828.47</v>
      </c>
      <c r="E144" s="41" t="s">
        <v>71</v>
      </c>
      <c r="M144" s="39">
        <v>13.9</v>
      </c>
      <c r="N144" s="38">
        <v>194.7</v>
      </c>
      <c r="O144" s="40">
        <v>828.47</v>
      </c>
    </row>
    <row r="145" spans="2:15" x14ac:dyDescent="0.3">
      <c r="B145" s="39">
        <v>14</v>
      </c>
      <c r="C145" s="38">
        <v>195.04</v>
      </c>
      <c r="D145" s="40">
        <v>829.97</v>
      </c>
      <c r="E145" s="41" t="s">
        <v>71</v>
      </c>
      <c r="M145" s="39">
        <v>14</v>
      </c>
      <c r="N145" s="38">
        <v>195.04</v>
      </c>
      <c r="O145" s="40">
        <v>829.97</v>
      </c>
    </row>
    <row r="146" spans="2:15" x14ac:dyDescent="0.3">
      <c r="B146" s="39">
        <v>14.1</v>
      </c>
      <c r="C146" s="38">
        <v>195.37</v>
      </c>
      <c r="D146" s="40">
        <v>831.46</v>
      </c>
      <c r="E146" s="41" t="s">
        <v>71</v>
      </c>
      <c r="M146" s="39">
        <v>14.1</v>
      </c>
      <c r="N146" s="38">
        <v>195.37</v>
      </c>
      <c r="O146" s="40">
        <v>831.46</v>
      </c>
    </row>
    <row r="147" spans="2:15" x14ac:dyDescent="0.3">
      <c r="B147" s="39">
        <v>14.2</v>
      </c>
      <c r="C147" s="38">
        <v>195.7</v>
      </c>
      <c r="D147" s="40">
        <v>832.94</v>
      </c>
      <c r="E147" s="41" t="s">
        <v>71</v>
      </c>
      <c r="M147" s="39">
        <v>14.2</v>
      </c>
      <c r="N147" s="38">
        <v>195.7</v>
      </c>
      <c r="O147" s="40">
        <v>832.94</v>
      </c>
    </row>
    <row r="148" spans="2:15" x14ac:dyDescent="0.3">
      <c r="B148" s="39">
        <v>14.3</v>
      </c>
      <c r="C148" s="38">
        <v>196.03</v>
      </c>
      <c r="D148" s="40">
        <v>834.42</v>
      </c>
      <c r="E148" s="41" t="s">
        <v>71</v>
      </c>
      <c r="M148" s="39">
        <v>14.3</v>
      </c>
      <c r="N148" s="38">
        <v>196.03</v>
      </c>
      <c r="O148" s="40">
        <v>834.42</v>
      </c>
    </row>
    <row r="149" spans="2:15" x14ac:dyDescent="0.3">
      <c r="B149" s="39">
        <v>14.4</v>
      </c>
      <c r="C149" s="38">
        <v>196.36</v>
      </c>
      <c r="D149" s="40">
        <v>835.89</v>
      </c>
      <c r="E149" s="41" t="s">
        <v>71</v>
      </c>
      <c r="M149" s="39">
        <v>14.4</v>
      </c>
      <c r="N149" s="38">
        <v>196.36</v>
      </c>
      <c r="O149" s="40">
        <v>835.89</v>
      </c>
    </row>
    <row r="150" spans="2:15" x14ac:dyDescent="0.3">
      <c r="B150" s="39">
        <v>14.5</v>
      </c>
      <c r="C150" s="38">
        <v>196.69</v>
      </c>
      <c r="D150" s="40">
        <v>837.35</v>
      </c>
      <c r="E150" s="41" t="s">
        <v>71</v>
      </c>
      <c r="M150" s="39">
        <v>14.5</v>
      </c>
      <c r="N150" s="38">
        <v>196.69</v>
      </c>
      <c r="O150" s="40">
        <v>837.35</v>
      </c>
    </row>
    <row r="151" spans="2:15" x14ac:dyDescent="0.3">
      <c r="B151" s="39">
        <v>14.6</v>
      </c>
      <c r="C151" s="38">
        <v>197.01</v>
      </c>
      <c r="D151" s="40">
        <v>838.81</v>
      </c>
      <c r="E151" s="41" t="s">
        <v>71</v>
      </c>
      <c r="M151" s="39">
        <v>14.6</v>
      </c>
      <c r="N151" s="38">
        <v>197.01</v>
      </c>
      <c r="O151" s="40">
        <v>838.81</v>
      </c>
    </row>
    <row r="152" spans="2:15" x14ac:dyDescent="0.3">
      <c r="B152" s="39">
        <v>14.7</v>
      </c>
      <c r="C152" s="38">
        <v>197.33</v>
      </c>
      <c r="D152" s="40">
        <v>840.26</v>
      </c>
      <c r="E152" s="41" t="s">
        <v>71</v>
      </c>
      <c r="M152" s="39">
        <v>14.7</v>
      </c>
      <c r="N152" s="38">
        <v>197.33</v>
      </c>
      <c r="O152" s="40">
        <v>840.26</v>
      </c>
    </row>
    <row r="153" spans="2:15" x14ac:dyDescent="0.3">
      <c r="B153" s="39">
        <v>14.8</v>
      </c>
      <c r="C153" s="38">
        <v>197.65</v>
      </c>
      <c r="D153" s="40">
        <v>841.7</v>
      </c>
      <c r="E153" s="41" t="s">
        <v>71</v>
      </c>
      <c r="M153" s="39">
        <v>14.8</v>
      </c>
      <c r="N153" s="38">
        <v>197.65</v>
      </c>
      <c r="O153" s="40">
        <v>841.7</v>
      </c>
    </row>
    <row r="154" spans="2:15" x14ac:dyDescent="0.3">
      <c r="B154" s="39">
        <v>14.9</v>
      </c>
      <c r="C154" s="38">
        <v>197.97</v>
      </c>
      <c r="D154" s="40">
        <v>843.13</v>
      </c>
      <c r="E154" s="41" t="s">
        <v>71</v>
      </c>
      <c r="M154" s="39">
        <v>14.9</v>
      </c>
      <c r="N154" s="38">
        <v>197.97</v>
      </c>
      <c r="O154" s="40">
        <v>843.13</v>
      </c>
    </row>
    <row r="155" spans="2:15" x14ac:dyDescent="0.3">
      <c r="B155" s="39">
        <v>15</v>
      </c>
      <c r="C155" s="38">
        <v>198.29</v>
      </c>
      <c r="D155" s="40">
        <v>844.56</v>
      </c>
      <c r="E155" s="41" t="s">
        <v>71</v>
      </c>
      <c r="M155" s="39">
        <v>15</v>
      </c>
      <c r="N155" s="38">
        <v>198.29</v>
      </c>
      <c r="O155" s="40">
        <v>844.56</v>
      </c>
    </row>
    <row r="156" spans="2:15" x14ac:dyDescent="0.3">
      <c r="B156" s="39">
        <v>15.1</v>
      </c>
      <c r="C156" s="38">
        <v>198.6</v>
      </c>
      <c r="D156" s="40">
        <v>845.98</v>
      </c>
      <c r="E156" s="41" t="s">
        <v>71</v>
      </c>
      <c r="M156" s="39">
        <v>15.1</v>
      </c>
      <c r="N156" s="38">
        <v>198.6</v>
      </c>
      <c r="O156" s="40">
        <v>845.98</v>
      </c>
    </row>
    <row r="157" spans="2:15" x14ac:dyDescent="0.3">
      <c r="B157" s="39">
        <v>15.2</v>
      </c>
      <c r="C157" s="38">
        <v>198.92</v>
      </c>
      <c r="D157" s="40">
        <v>847.39</v>
      </c>
      <c r="E157" s="41" t="s">
        <v>71</v>
      </c>
      <c r="M157" s="39">
        <v>15.2</v>
      </c>
      <c r="N157" s="38">
        <v>198.92</v>
      </c>
      <c r="O157" s="40">
        <v>847.39</v>
      </c>
    </row>
    <row r="158" spans="2:15" x14ac:dyDescent="0.3">
      <c r="B158" s="39">
        <v>15.3</v>
      </c>
      <c r="C158" s="38">
        <v>199.23</v>
      </c>
      <c r="D158" s="40">
        <v>848.8</v>
      </c>
      <c r="E158" s="41" t="s">
        <v>71</v>
      </c>
      <c r="M158" s="39">
        <v>15.3</v>
      </c>
      <c r="N158" s="38">
        <v>199.23</v>
      </c>
      <c r="O158" s="40">
        <v>848.8</v>
      </c>
    </row>
    <row r="159" spans="2:15" x14ac:dyDescent="0.3">
      <c r="B159" s="39">
        <v>15.4</v>
      </c>
      <c r="C159" s="38">
        <v>199.54</v>
      </c>
      <c r="D159" s="40">
        <v>850.19</v>
      </c>
      <c r="E159" s="41" t="s">
        <v>71</v>
      </c>
      <c r="M159" s="39">
        <v>15.4</v>
      </c>
      <c r="N159" s="38">
        <v>199.54</v>
      </c>
      <c r="O159" s="40">
        <v>850.19</v>
      </c>
    </row>
    <row r="160" spans="2:15" x14ac:dyDescent="0.3">
      <c r="B160" s="39">
        <v>15.5</v>
      </c>
      <c r="C160" s="38">
        <v>199.85</v>
      </c>
      <c r="D160" s="40">
        <v>851.59</v>
      </c>
      <c r="E160" s="41" t="s">
        <v>71</v>
      </c>
      <c r="M160" s="39">
        <v>15.5</v>
      </c>
      <c r="N160" s="38">
        <v>199.85</v>
      </c>
      <c r="O160" s="40">
        <v>851.59</v>
      </c>
    </row>
    <row r="161" spans="2:15" x14ac:dyDescent="0.3">
      <c r="B161" s="39">
        <v>15.6</v>
      </c>
      <c r="C161" s="38">
        <v>200.16</v>
      </c>
      <c r="D161" s="40">
        <v>852.97</v>
      </c>
      <c r="E161" s="41" t="s">
        <v>71</v>
      </c>
      <c r="M161" s="39">
        <v>15.6</v>
      </c>
      <c r="N161" s="38">
        <v>200.16</v>
      </c>
      <c r="O161" s="40">
        <v>852.97</v>
      </c>
    </row>
    <row r="162" spans="2:15" x14ac:dyDescent="0.3">
      <c r="B162" s="39">
        <v>15.7</v>
      </c>
      <c r="C162" s="38">
        <v>200.46</v>
      </c>
      <c r="D162" s="40">
        <v>854.35</v>
      </c>
      <c r="E162" s="41" t="s">
        <v>71</v>
      </c>
      <c r="M162" s="39">
        <v>15.7</v>
      </c>
      <c r="N162" s="38">
        <v>200.46</v>
      </c>
      <c r="O162" s="40">
        <v>854.35</v>
      </c>
    </row>
    <row r="163" spans="2:15" x14ac:dyDescent="0.3">
      <c r="B163" s="39">
        <v>15.8</v>
      </c>
      <c r="C163" s="38">
        <v>200.77</v>
      </c>
      <c r="D163" s="40">
        <v>855.73</v>
      </c>
      <c r="E163" s="41" t="s">
        <v>71</v>
      </c>
      <c r="M163" s="39">
        <v>15.8</v>
      </c>
      <c r="N163" s="38">
        <v>200.77</v>
      </c>
      <c r="O163" s="40">
        <v>855.73</v>
      </c>
    </row>
    <row r="164" spans="2:15" x14ac:dyDescent="0.3">
      <c r="B164" s="39">
        <v>15.9</v>
      </c>
      <c r="C164" s="38">
        <v>201.07</v>
      </c>
      <c r="D164" s="40">
        <v>857.09</v>
      </c>
      <c r="E164" s="41" t="s">
        <v>71</v>
      </c>
      <c r="M164" s="39">
        <v>15.9</v>
      </c>
      <c r="N164" s="38">
        <v>201.07</v>
      </c>
      <c r="O164" s="40">
        <v>857.09</v>
      </c>
    </row>
    <row r="165" spans="2:15" x14ac:dyDescent="0.3">
      <c r="B165" s="39">
        <v>16</v>
      </c>
      <c r="C165" s="38">
        <v>201.37</v>
      </c>
      <c r="D165" s="40">
        <v>858.46</v>
      </c>
      <c r="E165" s="41" t="s">
        <v>71</v>
      </c>
      <c r="M165" s="39">
        <v>16</v>
      </c>
      <c r="N165" s="38">
        <v>201.37</v>
      </c>
      <c r="O165" s="40">
        <v>858.46</v>
      </c>
    </row>
    <row r="166" spans="2:15" x14ac:dyDescent="0.3">
      <c r="B166" s="39">
        <v>16.100000000000001</v>
      </c>
      <c r="C166" s="38">
        <v>201.67</v>
      </c>
      <c r="D166" s="40">
        <v>859.81</v>
      </c>
      <c r="E166" s="41" t="s">
        <v>71</v>
      </c>
      <c r="M166" s="39">
        <v>16.100000000000001</v>
      </c>
      <c r="N166" s="38">
        <v>201.67</v>
      </c>
      <c r="O166" s="40">
        <v>859.81</v>
      </c>
    </row>
    <row r="167" spans="2:15" x14ac:dyDescent="0.3">
      <c r="B167" s="39">
        <v>16.2</v>
      </c>
      <c r="C167" s="38">
        <v>201.97</v>
      </c>
      <c r="D167" s="40">
        <v>861.16</v>
      </c>
      <c r="E167" s="41" t="s">
        <v>71</v>
      </c>
      <c r="M167" s="39">
        <v>16.2</v>
      </c>
      <c r="N167" s="38">
        <v>201.97</v>
      </c>
      <c r="O167" s="40">
        <v>861.16</v>
      </c>
    </row>
    <row r="168" spans="2:15" x14ac:dyDescent="0.3">
      <c r="B168" s="39">
        <v>16.3</v>
      </c>
      <c r="C168" s="38">
        <v>202.27</v>
      </c>
      <c r="D168" s="40">
        <v>862.5</v>
      </c>
      <c r="E168" s="41" t="s">
        <v>71</v>
      </c>
      <c r="M168" s="39">
        <v>16.3</v>
      </c>
      <c r="N168" s="38">
        <v>202.27</v>
      </c>
      <c r="O168" s="40">
        <v>862.5</v>
      </c>
    </row>
    <row r="169" spans="2:15" x14ac:dyDescent="0.3">
      <c r="B169" s="39">
        <v>16.399999999999999</v>
      </c>
      <c r="C169" s="38">
        <v>202.56</v>
      </c>
      <c r="D169" s="40">
        <v>863.84</v>
      </c>
      <c r="E169" s="41" t="s">
        <v>71</v>
      </c>
      <c r="M169" s="39">
        <v>16.399999999999999</v>
      </c>
      <c r="N169" s="38">
        <v>202.56</v>
      </c>
      <c r="O169" s="40">
        <v>863.84</v>
      </c>
    </row>
    <row r="170" spans="2:15" x14ac:dyDescent="0.3">
      <c r="B170" s="39">
        <v>16.5</v>
      </c>
      <c r="C170" s="38">
        <v>202.86</v>
      </c>
      <c r="D170" s="40">
        <v>865.17</v>
      </c>
      <c r="E170" s="41" t="s">
        <v>71</v>
      </c>
      <c r="M170" s="39">
        <v>16.5</v>
      </c>
      <c r="N170" s="38">
        <v>202.86</v>
      </c>
      <c r="O170" s="40">
        <v>865.17</v>
      </c>
    </row>
    <row r="171" spans="2:15" x14ac:dyDescent="0.3">
      <c r="B171" s="39">
        <v>16.600000000000001</v>
      </c>
      <c r="C171" s="38">
        <v>203.15</v>
      </c>
      <c r="D171" s="40">
        <v>866.5</v>
      </c>
      <c r="E171" s="41" t="s">
        <v>71</v>
      </c>
      <c r="M171" s="39">
        <v>16.600000000000001</v>
      </c>
      <c r="N171" s="38">
        <v>203.15</v>
      </c>
      <c r="O171" s="40">
        <v>866.5</v>
      </c>
    </row>
    <row r="172" spans="2:15" x14ac:dyDescent="0.3">
      <c r="B172" s="39">
        <v>16.7</v>
      </c>
      <c r="C172" s="38">
        <v>203.44</v>
      </c>
      <c r="D172" s="40">
        <v>867.82</v>
      </c>
      <c r="E172" s="41" t="s">
        <v>71</v>
      </c>
      <c r="M172" s="39">
        <v>16.7</v>
      </c>
      <c r="N172" s="38">
        <v>203.44</v>
      </c>
      <c r="O172" s="40">
        <v>867.82</v>
      </c>
    </row>
    <row r="173" spans="2:15" x14ac:dyDescent="0.3">
      <c r="B173" s="39">
        <v>16.8</v>
      </c>
      <c r="C173" s="38">
        <v>203.73</v>
      </c>
      <c r="D173" s="40">
        <v>869.13</v>
      </c>
      <c r="E173" s="41" t="s">
        <v>71</v>
      </c>
      <c r="M173" s="39">
        <v>16.8</v>
      </c>
      <c r="N173" s="38">
        <v>203.73</v>
      </c>
      <c r="O173" s="40">
        <v>869.13</v>
      </c>
    </row>
    <row r="174" spans="2:15" x14ac:dyDescent="0.3">
      <c r="B174" s="39">
        <v>16.899999999999999</v>
      </c>
      <c r="C174" s="38">
        <v>204.02</v>
      </c>
      <c r="D174" s="40">
        <v>870.44</v>
      </c>
      <c r="E174" s="41" t="s">
        <v>71</v>
      </c>
      <c r="M174" s="39">
        <v>16.899999999999999</v>
      </c>
      <c r="N174" s="38">
        <v>204.02</v>
      </c>
      <c r="O174" s="40">
        <v>870.44</v>
      </c>
    </row>
    <row r="175" spans="2:15" x14ac:dyDescent="0.3">
      <c r="B175" s="39">
        <v>17</v>
      </c>
      <c r="C175" s="38">
        <v>204.31</v>
      </c>
      <c r="D175" s="40">
        <v>871.74</v>
      </c>
      <c r="E175" s="41" t="s">
        <v>71</v>
      </c>
      <c r="M175" s="39">
        <v>17</v>
      </c>
      <c r="N175" s="38">
        <v>204.31</v>
      </c>
      <c r="O175" s="40">
        <v>871.74</v>
      </c>
    </row>
    <row r="176" spans="2:15" x14ac:dyDescent="0.3">
      <c r="B176" s="39">
        <v>17.100000000000001</v>
      </c>
      <c r="C176" s="38">
        <v>204.59</v>
      </c>
      <c r="D176" s="40">
        <v>873.04</v>
      </c>
      <c r="E176" s="41" t="s">
        <v>71</v>
      </c>
      <c r="M176" s="39">
        <v>17.100000000000001</v>
      </c>
      <c r="N176" s="38">
        <v>204.59</v>
      </c>
      <c r="O176" s="40">
        <v>873.04</v>
      </c>
    </row>
    <row r="177" spans="2:15" x14ac:dyDescent="0.3">
      <c r="B177" s="39">
        <v>17.2</v>
      </c>
      <c r="C177" s="38">
        <v>204.88</v>
      </c>
      <c r="D177" s="40">
        <v>874.33</v>
      </c>
      <c r="E177" s="41" t="s">
        <v>71</v>
      </c>
      <c r="M177" s="39">
        <v>17.2</v>
      </c>
      <c r="N177" s="38">
        <v>204.88</v>
      </c>
      <c r="O177" s="40">
        <v>874.33</v>
      </c>
    </row>
    <row r="178" spans="2:15" x14ac:dyDescent="0.3">
      <c r="B178" s="39">
        <v>17.3</v>
      </c>
      <c r="C178" s="38">
        <v>205.16</v>
      </c>
      <c r="D178" s="40">
        <v>875.62</v>
      </c>
      <c r="E178" s="41" t="s">
        <v>71</v>
      </c>
      <c r="M178" s="39">
        <v>17.3</v>
      </c>
      <c r="N178" s="38">
        <v>205.16</v>
      </c>
      <c r="O178" s="40">
        <v>875.62</v>
      </c>
    </row>
    <row r="179" spans="2:15" x14ac:dyDescent="0.3">
      <c r="B179" s="39">
        <v>17.399999999999999</v>
      </c>
      <c r="C179" s="38">
        <v>205.44</v>
      </c>
      <c r="D179" s="40">
        <v>876.9</v>
      </c>
      <c r="E179" s="41" t="s">
        <v>71</v>
      </c>
      <c r="M179" s="39">
        <v>17.399999999999999</v>
      </c>
      <c r="N179" s="38">
        <v>205.44</v>
      </c>
      <c r="O179" s="40">
        <v>876.9</v>
      </c>
    </row>
    <row r="180" spans="2:15" x14ac:dyDescent="0.3">
      <c r="B180" s="39">
        <v>17.5</v>
      </c>
      <c r="C180" s="38">
        <v>205.73</v>
      </c>
      <c r="D180" s="40">
        <v>878.17</v>
      </c>
      <c r="E180" s="41" t="s">
        <v>71</v>
      </c>
      <c r="M180" s="39">
        <v>17.5</v>
      </c>
      <c r="N180" s="38">
        <v>205.73</v>
      </c>
      <c r="O180" s="40">
        <v>878.17</v>
      </c>
    </row>
    <row r="181" spans="2:15" x14ac:dyDescent="0.3">
      <c r="B181" s="39">
        <v>17.600000000000001</v>
      </c>
      <c r="C181" s="38">
        <v>206</v>
      </c>
      <c r="D181" s="40">
        <v>879.44</v>
      </c>
      <c r="E181" s="41" t="s">
        <v>71</v>
      </c>
      <c r="M181" s="39">
        <v>17.600000000000001</v>
      </c>
      <c r="N181" s="38">
        <v>206</v>
      </c>
      <c r="O181" s="40">
        <v>879.44</v>
      </c>
    </row>
    <row r="182" spans="2:15" x14ac:dyDescent="0.3">
      <c r="B182" s="39">
        <v>17.7</v>
      </c>
      <c r="C182" s="38">
        <v>206.28</v>
      </c>
      <c r="D182" s="40">
        <v>880.71</v>
      </c>
      <c r="E182" s="41" t="s">
        <v>71</v>
      </c>
      <c r="M182" s="39">
        <v>17.7</v>
      </c>
      <c r="N182" s="38">
        <v>206.28</v>
      </c>
      <c r="O182" s="40">
        <v>880.71</v>
      </c>
    </row>
    <row r="183" spans="2:15" x14ac:dyDescent="0.3">
      <c r="B183" s="39">
        <v>17.8</v>
      </c>
      <c r="C183" s="38">
        <v>206.56</v>
      </c>
      <c r="D183" s="40">
        <v>881.97</v>
      </c>
      <c r="E183" s="41" t="s">
        <v>71</v>
      </c>
      <c r="M183" s="39">
        <v>17.8</v>
      </c>
      <c r="N183" s="38">
        <v>206.56</v>
      </c>
      <c r="O183" s="40">
        <v>881.97</v>
      </c>
    </row>
    <row r="184" spans="2:15" x14ac:dyDescent="0.3">
      <c r="B184" s="39">
        <v>17.899999999999999</v>
      </c>
      <c r="C184" s="38">
        <v>206.84</v>
      </c>
      <c r="D184" s="40">
        <v>883.22</v>
      </c>
      <c r="E184" s="41" t="s">
        <v>71</v>
      </c>
      <c r="M184" s="39">
        <v>17.899999999999999</v>
      </c>
      <c r="N184" s="38">
        <v>206.84</v>
      </c>
      <c r="O184" s="40">
        <v>883.22</v>
      </c>
    </row>
    <row r="185" spans="2:15" x14ac:dyDescent="0.3">
      <c r="B185" s="39">
        <v>18</v>
      </c>
      <c r="C185" s="38">
        <v>207.11</v>
      </c>
      <c r="D185" s="40">
        <v>884.47</v>
      </c>
      <c r="E185" s="41" t="s">
        <v>71</v>
      </c>
      <c r="M185" s="39">
        <v>18</v>
      </c>
      <c r="N185" s="38">
        <v>207.11</v>
      </c>
      <c r="O185" s="40">
        <v>884.47</v>
      </c>
    </row>
    <row r="186" spans="2:15" x14ac:dyDescent="0.3">
      <c r="B186" s="39">
        <v>18.100000000000001</v>
      </c>
      <c r="C186" s="38">
        <v>207.39</v>
      </c>
      <c r="D186" s="40">
        <v>885.72</v>
      </c>
      <c r="E186" s="41" t="s">
        <v>71</v>
      </c>
      <c r="M186" s="39">
        <v>18.100000000000001</v>
      </c>
      <c r="N186" s="38">
        <v>207.39</v>
      </c>
      <c r="O186" s="40">
        <v>885.72</v>
      </c>
    </row>
    <row r="187" spans="2:15" x14ac:dyDescent="0.3">
      <c r="B187" s="39">
        <v>18.2</v>
      </c>
      <c r="C187" s="38">
        <v>207.66</v>
      </c>
      <c r="D187" s="40">
        <v>886.96</v>
      </c>
      <c r="E187" s="41" t="s">
        <v>71</v>
      </c>
      <c r="M187" s="39">
        <v>18.2</v>
      </c>
      <c r="N187" s="38">
        <v>207.66</v>
      </c>
      <c r="O187" s="40">
        <v>886.96</v>
      </c>
    </row>
    <row r="188" spans="2:15" x14ac:dyDescent="0.3">
      <c r="B188" s="39">
        <v>18.3</v>
      </c>
      <c r="C188" s="38">
        <v>207.93</v>
      </c>
      <c r="D188" s="40">
        <v>888.2</v>
      </c>
      <c r="E188" s="41" t="s">
        <v>71</v>
      </c>
      <c r="M188" s="39">
        <v>18.3</v>
      </c>
      <c r="N188" s="38">
        <v>207.93</v>
      </c>
      <c r="O188" s="40">
        <v>888.2</v>
      </c>
    </row>
    <row r="189" spans="2:15" x14ac:dyDescent="0.3">
      <c r="B189" s="39">
        <v>18.399999999999999</v>
      </c>
      <c r="C189" s="38">
        <v>208.2</v>
      </c>
      <c r="D189" s="40">
        <v>889.43</v>
      </c>
      <c r="E189" s="41" t="s">
        <v>71</v>
      </c>
      <c r="M189" s="39">
        <v>18.399999999999999</v>
      </c>
      <c r="N189" s="38">
        <v>208.2</v>
      </c>
      <c r="O189" s="40">
        <v>889.43</v>
      </c>
    </row>
    <row r="190" spans="2:15" x14ac:dyDescent="0.3">
      <c r="B190" s="39">
        <v>18.5</v>
      </c>
      <c r="C190" s="38">
        <v>208.47</v>
      </c>
      <c r="D190" s="40">
        <v>890.65</v>
      </c>
      <c r="E190" s="41" t="s">
        <v>71</v>
      </c>
      <c r="M190" s="39">
        <v>18.5</v>
      </c>
      <c r="N190" s="38">
        <v>208.47</v>
      </c>
      <c r="O190" s="40">
        <v>890.65</v>
      </c>
    </row>
    <row r="191" spans="2:15" x14ac:dyDescent="0.3">
      <c r="B191" s="39">
        <v>18.600000000000001</v>
      </c>
      <c r="C191" s="38">
        <v>208.74</v>
      </c>
      <c r="D191" s="40">
        <v>891.87</v>
      </c>
      <c r="E191" s="41" t="s">
        <v>71</v>
      </c>
      <c r="M191" s="39">
        <v>18.600000000000001</v>
      </c>
      <c r="N191" s="38">
        <v>208.74</v>
      </c>
      <c r="O191" s="40">
        <v>891.87</v>
      </c>
    </row>
    <row r="192" spans="2:15" x14ac:dyDescent="0.3">
      <c r="B192" s="39">
        <v>18.7</v>
      </c>
      <c r="C192" s="38">
        <v>209</v>
      </c>
      <c r="D192" s="40">
        <v>893.09</v>
      </c>
      <c r="E192" s="41" t="s">
        <v>71</v>
      </c>
      <c r="M192" s="39">
        <v>18.7</v>
      </c>
      <c r="N192" s="38">
        <v>209</v>
      </c>
      <c r="O192" s="40">
        <v>893.09</v>
      </c>
    </row>
    <row r="193" spans="2:15" x14ac:dyDescent="0.3">
      <c r="B193" s="39">
        <v>18.8</v>
      </c>
      <c r="C193" s="38">
        <v>209.27</v>
      </c>
      <c r="D193" s="40">
        <v>894.3</v>
      </c>
      <c r="E193" s="41" t="s">
        <v>71</v>
      </c>
      <c r="M193" s="39">
        <v>18.8</v>
      </c>
      <c r="N193" s="38">
        <v>209.27</v>
      </c>
      <c r="O193" s="40">
        <v>894.3</v>
      </c>
    </row>
    <row r="194" spans="2:15" x14ac:dyDescent="0.3">
      <c r="B194" s="39">
        <v>18.899999999999999</v>
      </c>
      <c r="C194" s="38">
        <v>209.53</v>
      </c>
      <c r="D194" s="40">
        <v>895.51</v>
      </c>
      <c r="E194" s="41" t="s">
        <v>71</v>
      </c>
      <c r="M194" s="39">
        <v>18.899999999999999</v>
      </c>
      <c r="N194" s="38">
        <v>209.53</v>
      </c>
      <c r="O194" s="40">
        <v>895.51</v>
      </c>
    </row>
    <row r="195" spans="2:15" x14ac:dyDescent="0.3">
      <c r="B195" s="39">
        <v>19</v>
      </c>
      <c r="C195" s="38">
        <v>209.8</v>
      </c>
      <c r="D195" s="40">
        <v>896.71</v>
      </c>
      <c r="E195" s="41" t="s">
        <v>71</v>
      </c>
      <c r="M195" s="39">
        <v>19</v>
      </c>
      <c r="N195" s="38">
        <v>209.8</v>
      </c>
      <c r="O195" s="40">
        <v>896.71</v>
      </c>
    </row>
    <row r="196" spans="2:15" x14ac:dyDescent="0.3">
      <c r="B196" s="39">
        <v>19.100000000000001</v>
      </c>
      <c r="C196" s="38">
        <v>210.06</v>
      </c>
      <c r="D196" s="40">
        <v>897.91</v>
      </c>
      <c r="E196" s="41" t="s">
        <v>71</v>
      </c>
      <c r="M196" s="39">
        <v>19.100000000000001</v>
      </c>
      <c r="N196" s="38">
        <v>210.06</v>
      </c>
      <c r="O196" s="40">
        <v>897.91</v>
      </c>
    </row>
    <row r="197" spans="2:15" x14ac:dyDescent="0.3">
      <c r="B197" s="39">
        <v>19.2</v>
      </c>
      <c r="C197" s="38">
        <v>210.32</v>
      </c>
      <c r="D197" s="40">
        <v>899.1</v>
      </c>
      <c r="E197" s="41" t="s">
        <v>71</v>
      </c>
      <c r="M197" s="39">
        <v>19.2</v>
      </c>
      <c r="N197" s="38">
        <v>210.32</v>
      </c>
      <c r="O197" s="40">
        <v>899.1</v>
      </c>
    </row>
    <row r="198" spans="2:15" x14ac:dyDescent="0.3">
      <c r="B198" s="39">
        <v>19.3</v>
      </c>
      <c r="C198" s="38">
        <v>210.58</v>
      </c>
      <c r="D198" s="40">
        <v>900.29</v>
      </c>
      <c r="E198" s="41" t="s">
        <v>71</v>
      </c>
      <c r="M198" s="39">
        <v>19.3</v>
      </c>
      <c r="N198" s="38">
        <v>210.58</v>
      </c>
      <c r="O198" s="40">
        <v>900.29</v>
      </c>
    </row>
    <row r="199" spans="2:15" x14ac:dyDescent="0.3">
      <c r="B199" s="39">
        <v>19.399999999999999</v>
      </c>
      <c r="C199" s="38">
        <v>210.84</v>
      </c>
      <c r="D199" s="40">
        <v>901.48</v>
      </c>
      <c r="E199" s="41" t="s">
        <v>71</v>
      </c>
      <c r="M199" s="39">
        <v>19.399999999999999</v>
      </c>
      <c r="N199" s="38">
        <v>210.84</v>
      </c>
      <c r="O199" s="40">
        <v>901.48</v>
      </c>
    </row>
    <row r="200" spans="2:15" x14ac:dyDescent="0.3">
      <c r="B200" s="39">
        <v>19.5</v>
      </c>
      <c r="C200" s="38">
        <v>211.1</v>
      </c>
      <c r="D200" s="40">
        <v>902.66</v>
      </c>
      <c r="E200" s="41" t="s">
        <v>71</v>
      </c>
      <c r="M200" s="39">
        <v>19.5</v>
      </c>
      <c r="N200" s="38">
        <v>211.1</v>
      </c>
      <c r="O200" s="40">
        <v>902.66</v>
      </c>
    </row>
    <row r="201" spans="2:15" x14ac:dyDescent="0.3">
      <c r="B201" s="39">
        <v>19.600000000000001</v>
      </c>
      <c r="C201" s="38">
        <v>211.36</v>
      </c>
      <c r="D201" s="40">
        <v>903.83</v>
      </c>
      <c r="E201" s="41" t="s">
        <v>71</v>
      </c>
      <c r="M201" s="39">
        <v>19.600000000000001</v>
      </c>
      <c r="N201" s="38">
        <v>211.36</v>
      </c>
      <c r="O201" s="40">
        <v>903.83</v>
      </c>
    </row>
    <row r="202" spans="2:15" x14ac:dyDescent="0.3">
      <c r="B202" s="39">
        <v>19.7</v>
      </c>
      <c r="C202" s="38">
        <v>211.61</v>
      </c>
      <c r="D202" s="40">
        <v>905.01</v>
      </c>
      <c r="E202" s="41" t="s">
        <v>71</v>
      </c>
      <c r="M202" s="39">
        <v>19.7</v>
      </c>
      <c r="N202" s="38">
        <v>211.61</v>
      </c>
      <c r="O202" s="40">
        <v>905.01</v>
      </c>
    </row>
    <row r="203" spans="2:15" x14ac:dyDescent="0.3">
      <c r="B203" s="39">
        <v>19.8</v>
      </c>
      <c r="C203" s="38">
        <v>211.87</v>
      </c>
      <c r="D203" s="40">
        <v>906.17</v>
      </c>
      <c r="E203" s="41" t="s">
        <v>71</v>
      </c>
      <c r="M203" s="39">
        <v>19.8</v>
      </c>
      <c r="N203" s="38">
        <v>211.87</v>
      </c>
      <c r="O203" s="40">
        <v>906.17</v>
      </c>
    </row>
    <row r="204" spans="2:15" x14ac:dyDescent="0.3">
      <c r="B204" s="39">
        <v>19.899999999999999</v>
      </c>
      <c r="C204" s="38">
        <v>212.12</v>
      </c>
      <c r="D204" s="40">
        <v>907.34</v>
      </c>
      <c r="E204" s="41" t="s">
        <v>71</v>
      </c>
      <c r="M204" s="39">
        <v>19.899999999999999</v>
      </c>
      <c r="N204" s="38">
        <v>212.12</v>
      </c>
      <c r="O204" s="40">
        <v>907.34</v>
      </c>
    </row>
    <row r="205" spans="2:15" x14ac:dyDescent="0.3">
      <c r="B205" s="39">
        <v>20</v>
      </c>
      <c r="C205" s="38">
        <v>212.38</v>
      </c>
      <c r="D205" s="40">
        <v>908.5</v>
      </c>
      <c r="E205" s="41" t="s">
        <v>71</v>
      </c>
      <c r="M205" s="39">
        <v>20</v>
      </c>
      <c r="N205" s="38">
        <v>212.38</v>
      </c>
      <c r="O205" s="40">
        <v>908.5</v>
      </c>
    </row>
    <row r="206" spans="2:15" x14ac:dyDescent="0.3">
      <c r="B206" s="39">
        <v>20.100000000000001</v>
      </c>
      <c r="C206" s="38">
        <v>212.63</v>
      </c>
      <c r="D206" s="40">
        <v>909.65</v>
      </c>
      <c r="E206" s="41" t="s">
        <v>71</v>
      </c>
      <c r="M206" s="39">
        <v>20.100000000000001</v>
      </c>
      <c r="N206" s="38">
        <v>212.63</v>
      </c>
      <c r="O206" s="40">
        <v>909.65</v>
      </c>
    </row>
    <row r="207" spans="2:15" x14ac:dyDescent="0.3">
      <c r="B207" s="39">
        <v>20.2</v>
      </c>
      <c r="C207" s="38">
        <v>212.88</v>
      </c>
      <c r="D207" s="40">
        <v>910.81</v>
      </c>
      <c r="E207" s="41" t="s">
        <v>71</v>
      </c>
      <c r="M207" s="39">
        <v>20.2</v>
      </c>
      <c r="N207" s="38">
        <v>212.88</v>
      </c>
      <c r="O207" s="40">
        <v>910.81</v>
      </c>
    </row>
    <row r="208" spans="2:15" x14ac:dyDescent="0.3">
      <c r="B208" s="39">
        <v>20.3</v>
      </c>
      <c r="C208" s="38">
        <v>213.13</v>
      </c>
      <c r="D208" s="40">
        <v>911.95</v>
      </c>
      <c r="E208" s="41" t="s">
        <v>71</v>
      </c>
      <c r="M208" s="39">
        <v>20.3</v>
      </c>
      <c r="N208" s="38">
        <v>213.13</v>
      </c>
      <c r="O208" s="40">
        <v>911.95</v>
      </c>
    </row>
    <row r="209" spans="2:15" x14ac:dyDescent="0.3">
      <c r="B209" s="39">
        <v>20.399999999999999</v>
      </c>
      <c r="C209" s="38">
        <v>213.38</v>
      </c>
      <c r="D209" s="40">
        <v>913.1</v>
      </c>
      <c r="E209" s="41" t="s">
        <v>71</v>
      </c>
      <c r="M209" s="39">
        <v>20.399999999999999</v>
      </c>
      <c r="N209" s="38">
        <v>213.38</v>
      </c>
      <c r="O209" s="40">
        <v>913.1</v>
      </c>
    </row>
    <row r="210" spans="2:15" x14ac:dyDescent="0.3">
      <c r="B210" s="39">
        <v>20.5</v>
      </c>
      <c r="C210" s="38">
        <v>213.63</v>
      </c>
      <c r="D210" s="40">
        <v>914.24</v>
      </c>
      <c r="E210" s="41" t="s">
        <v>71</v>
      </c>
      <c r="M210" s="39">
        <v>20.5</v>
      </c>
      <c r="N210" s="38">
        <v>213.63</v>
      </c>
      <c r="O210" s="40">
        <v>914.24</v>
      </c>
    </row>
    <row r="211" spans="2:15" x14ac:dyDescent="0.3">
      <c r="B211" s="39">
        <v>20.6</v>
      </c>
      <c r="C211" s="38">
        <v>213.88</v>
      </c>
      <c r="D211" s="40">
        <v>915.37</v>
      </c>
      <c r="E211" s="41" t="s">
        <v>71</v>
      </c>
      <c r="M211" s="39">
        <v>20.6</v>
      </c>
      <c r="N211" s="38">
        <v>213.88</v>
      </c>
      <c r="O211" s="40">
        <v>915.37</v>
      </c>
    </row>
    <row r="212" spans="2:15" x14ac:dyDescent="0.3">
      <c r="B212" s="39">
        <v>20.7</v>
      </c>
      <c r="C212" s="38">
        <v>214.12</v>
      </c>
      <c r="D212" s="40">
        <v>916.5</v>
      </c>
      <c r="E212" s="41" t="s">
        <v>71</v>
      </c>
      <c r="M212" s="39">
        <v>20.7</v>
      </c>
      <c r="N212" s="38">
        <v>214.12</v>
      </c>
      <c r="O212" s="40">
        <v>916.5</v>
      </c>
    </row>
    <row r="213" spans="2:15" x14ac:dyDescent="0.3">
      <c r="B213" s="39">
        <v>20.8</v>
      </c>
      <c r="C213" s="38">
        <v>214.37</v>
      </c>
      <c r="D213" s="40">
        <v>917.63</v>
      </c>
      <c r="E213" s="41" t="s">
        <v>71</v>
      </c>
      <c r="M213" s="39">
        <v>20.8</v>
      </c>
      <c r="N213" s="38">
        <v>214.37</v>
      </c>
      <c r="O213" s="40">
        <v>917.63</v>
      </c>
    </row>
    <row r="214" spans="2:15" x14ac:dyDescent="0.3">
      <c r="B214" s="39">
        <v>20.9</v>
      </c>
      <c r="C214" s="38">
        <v>214.61</v>
      </c>
      <c r="D214" s="40">
        <v>918.75</v>
      </c>
      <c r="E214" s="41" t="s">
        <v>71</v>
      </c>
      <c r="M214" s="39">
        <v>20.9</v>
      </c>
      <c r="N214" s="38">
        <v>214.61</v>
      </c>
      <c r="O214" s="40">
        <v>918.75</v>
      </c>
    </row>
    <row r="215" spans="2:15" x14ac:dyDescent="0.3">
      <c r="B215" s="39">
        <v>21</v>
      </c>
      <c r="C215" s="38">
        <v>214.86</v>
      </c>
      <c r="D215" s="40">
        <v>919.87</v>
      </c>
      <c r="E215" s="41" t="s">
        <v>71</v>
      </c>
      <c r="M215" s="39">
        <v>21</v>
      </c>
      <c r="N215" s="38">
        <v>214.86</v>
      </c>
      <c r="O215" s="40">
        <v>919.87</v>
      </c>
    </row>
    <row r="216" spans="2:15" x14ac:dyDescent="0.3">
      <c r="B216" s="39">
        <v>21.1</v>
      </c>
      <c r="C216" s="38">
        <v>215.1</v>
      </c>
      <c r="D216" s="40">
        <v>920.99</v>
      </c>
      <c r="E216" s="41" t="s">
        <v>71</v>
      </c>
      <c r="M216" s="39">
        <v>21.1</v>
      </c>
      <c r="N216" s="38">
        <v>215.1</v>
      </c>
      <c r="O216" s="40">
        <v>920.99</v>
      </c>
    </row>
    <row r="217" spans="2:15" x14ac:dyDescent="0.3">
      <c r="B217" s="39">
        <v>21.2</v>
      </c>
      <c r="C217" s="38">
        <v>215.34</v>
      </c>
      <c r="D217" s="40">
        <v>922.1</v>
      </c>
      <c r="E217" s="41" t="s">
        <v>71</v>
      </c>
      <c r="M217" s="39">
        <v>21.2</v>
      </c>
      <c r="N217" s="38">
        <v>215.34</v>
      </c>
      <c r="O217" s="40">
        <v>922.1</v>
      </c>
    </row>
    <row r="218" spans="2:15" x14ac:dyDescent="0.3">
      <c r="B218" s="39">
        <v>21.3</v>
      </c>
      <c r="C218" s="38">
        <v>215.58</v>
      </c>
      <c r="D218" s="40">
        <v>923.21</v>
      </c>
      <c r="E218" s="41" t="s">
        <v>71</v>
      </c>
      <c r="M218" s="39">
        <v>21.3</v>
      </c>
      <c r="N218" s="38">
        <v>215.58</v>
      </c>
      <c r="O218" s="40">
        <v>923.21</v>
      </c>
    </row>
    <row r="219" spans="2:15" x14ac:dyDescent="0.3">
      <c r="B219" s="39">
        <v>21.4</v>
      </c>
      <c r="C219" s="38">
        <v>215.82</v>
      </c>
      <c r="D219" s="40">
        <v>924.32</v>
      </c>
      <c r="E219" s="41" t="s">
        <v>71</v>
      </c>
      <c r="M219" s="39">
        <v>21.4</v>
      </c>
      <c r="N219" s="38">
        <v>215.82</v>
      </c>
      <c r="O219" s="40">
        <v>924.32</v>
      </c>
    </row>
    <row r="220" spans="2:15" x14ac:dyDescent="0.3">
      <c r="B220" s="39">
        <v>21.5</v>
      </c>
      <c r="C220" s="38">
        <v>216.06</v>
      </c>
      <c r="D220" s="40">
        <v>925.42</v>
      </c>
      <c r="E220" s="41" t="s">
        <v>71</v>
      </c>
      <c r="M220" s="39">
        <v>21.5</v>
      </c>
      <c r="N220" s="38">
        <v>216.06</v>
      </c>
      <c r="O220" s="40">
        <v>925.42</v>
      </c>
    </row>
    <row r="221" spans="2:15" x14ac:dyDescent="0.3">
      <c r="B221" s="39">
        <v>21.6</v>
      </c>
      <c r="C221" s="38">
        <v>216.3</v>
      </c>
      <c r="D221" s="40">
        <v>926.52</v>
      </c>
      <c r="E221" s="41" t="s">
        <v>71</v>
      </c>
      <c r="M221" s="39">
        <v>21.6</v>
      </c>
      <c r="N221" s="38">
        <v>216.3</v>
      </c>
      <c r="O221" s="40">
        <v>926.52</v>
      </c>
    </row>
    <row r="222" spans="2:15" x14ac:dyDescent="0.3">
      <c r="B222" s="39">
        <v>21.7</v>
      </c>
      <c r="C222" s="38">
        <v>216.54</v>
      </c>
      <c r="D222" s="40">
        <v>927.61</v>
      </c>
      <c r="E222" s="41" t="s">
        <v>71</v>
      </c>
      <c r="M222" s="39">
        <v>21.7</v>
      </c>
      <c r="N222" s="38">
        <v>216.54</v>
      </c>
      <c r="O222" s="40">
        <v>927.61</v>
      </c>
    </row>
    <row r="223" spans="2:15" x14ac:dyDescent="0.3">
      <c r="B223" s="39">
        <v>21.8</v>
      </c>
      <c r="C223" s="38">
        <v>216.78</v>
      </c>
      <c r="D223" s="40">
        <v>928.7</v>
      </c>
      <c r="E223" s="41" t="s">
        <v>71</v>
      </c>
      <c r="M223" s="39">
        <v>21.8</v>
      </c>
      <c r="N223" s="38">
        <v>216.78</v>
      </c>
      <c r="O223" s="40">
        <v>928.7</v>
      </c>
    </row>
    <row r="224" spans="2:15" x14ac:dyDescent="0.3">
      <c r="B224" s="39">
        <v>21.9</v>
      </c>
      <c r="C224" s="38">
        <v>217.01</v>
      </c>
      <c r="D224" s="40">
        <v>929.79</v>
      </c>
      <c r="E224" s="41" t="s">
        <v>71</v>
      </c>
      <c r="M224" s="39">
        <v>21.9</v>
      </c>
      <c r="N224" s="38">
        <v>217.01</v>
      </c>
      <c r="O224" s="40">
        <v>929.79</v>
      </c>
    </row>
    <row r="225" spans="2:15" x14ac:dyDescent="0.3">
      <c r="B225" s="39">
        <v>22</v>
      </c>
      <c r="C225" s="38">
        <v>217.25</v>
      </c>
      <c r="D225" s="40">
        <v>930.87</v>
      </c>
      <c r="E225" s="41" t="s">
        <v>71</v>
      </c>
      <c r="M225" s="39">
        <v>22</v>
      </c>
      <c r="N225" s="38">
        <v>217.25</v>
      </c>
      <c r="O225" s="40">
        <v>930.87</v>
      </c>
    </row>
    <row r="226" spans="2:15" x14ac:dyDescent="0.3">
      <c r="B226" s="39">
        <v>22.1</v>
      </c>
      <c r="C226" s="38">
        <v>217.48</v>
      </c>
      <c r="D226" s="40">
        <v>931.96</v>
      </c>
      <c r="E226" s="41" t="s">
        <v>71</v>
      </c>
      <c r="M226" s="39">
        <v>22.1</v>
      </c>
      <c r="N226" s="38">
        <v>217.48</v>
      </c>
      <c r="O226" s="40">
        <v>931.96</v>
      </c>
    </row>
    <row r="227" spans="2:15" x14ac:dyDescent="0.3">
      <c r="B227" s="39">
        <v>22.2</v>
      </c>
      <c r="C227" s="38">
        <v>217.72</v>
      </c>
      <c r="D227" s="40">
        <v>933.03</v>
      </c>
      <c r="E227" s="41" t="s">
        <v>71</v>
      </c>
      <c r="M227" s="39">
        <v>22.2</v>
      </c>
      <c r="N227" s="38">
        <v>217.72</v>
      </c>
      <c r="O227" s="40">
        <v>933.03</v>
      </c>
    </row>
    <row r="228" spans="2:15" x14ac:dyDescent="0.3">
      <c r="B228" s="39">
        <v>22.3</v>
      </c>
      <c r="C228" s="38">
        <v>217.95</v>
      </c>
      <c r="D228" s="40">
        <v>934.11</v>
      </c>
      <c r="E228" s="41" t="s">
        <v>71</v>
      </c>
      <c r="M228" s="39">
        <v>22.3</v>
      </c>
      <c r="N228" s="38">
        <v>217.95</v>
      </c>
      <c r="O228" s="40">
        <v>934.11</v>
      </c>
    </row>
    <row r="229" spans="2:15" x14ac:dyDescent="0.3">
      <c r="B229" s="39">
        <v>22.4</v>
      </c>
      <c r="C229" s="38">
        <v>218.18</v>
      </c>
      <c r="D229" s="40">
        <v>935.18</v>
      </c>
      <c r="E229" s="41" t="s">
        <v>71</v>
      </c>
      <c r="M229" s="39">
        <v>22.4</v>
      </c>
      <c r="N229" s="38">
        <v>218.18</v>
      </c>
      <c r="O229" s="40">
        <v>935.18</v>
      </c>
    </row>
    <row r="230" spans="2:15" x14ac:dyDescent="0.3">
      <c r="B230" s="39">
        <v>22.5</v>
      </c>
      <c r="C230" s="38">
        <v>218.41</v>
      </c>
      <c r="D230" s="40">
        <v>936.24</v>
      </c>
      <c r="E230" s="41" t="s">
        <v>71</v>
      </c>
      <c r="M230" s="39">
        <v>22.5</v>
      </c>
      <c r="N230" s="38">
        <v>218.41</v>
      </c>
      <c r="O230" s="40">
        <v>936.24</v>
      </c>
    </row>
    <row r="231" spans="2:15" x14ac:dyDescent="0.3">
      <c r="B231" s="39">
        <v>22.6</v>
      </c>
      <c r="C231" s="38">
        <v>218.64</v>
      </c>
      <c r="D231" s="40">
        <v>937.31</v>
      </c>
      <c r="E231" s="41" t="s">
        <v>71</v>
      </c>
      <c r="M231" s="39">
        <v>22.6</v>
      </c>
      <c r="N231" s="38">
        <v>218.64</v>
      </c>
      <c r="O231" s="40">
        <v>937.31</v>
      </c>
    </row>
    <row r="232" spans="2:15" x14ac:dyDescent="0.3">
      <c r="B232" s="39">
        <v>22.7</v>
      </c>
      <c r="C232" s="38">
        <v>218.87</v>
      </c>
      <c r="D232" s="40">
        <v>938.37</v>
      </c>
      <c r="E232" s="41" t="s">
        <v>71</v>
      </c>
      <c r="M232" s="39">
        <v>22.7</v>
      </c>
      <c r="N232" s="38">
        <v>218.87</v>
      </c>
      <c r="O232" s="40">
        <v>938.37</v>
      </c>
    </row>
    <row r="233" spans="2:15" x14ac:dyDescent="0.3">
      <c r="B233" s="39">
        <v>22.8</v>
      </c>
      <c r="C233" s="38">
        <v>219.1</v>
      </c>
      <c r="D233" s="40">
        <v>939.43</v>
      </c>
      <c r="E233" s="41" t="s">
        <v>71</v>
      </c>
      <c r="M233" s="39">
        <v>22.8</v>
      </c>
      <c r="N233" s="38">
        <v>219.1</v>
      </c>
      <c r="O233" s="40">
        <v>939.43</v>
      </c>
    </row>
    <row r="234" spans="2:15" x14ac:dyDescent="0.3">
      <c r="B234" s="39">
        <v>22.9</v>
      </c>
      <c r="C234" s="38">
        <v>219.33</v>
      </c>
      <c r="D234" s="40">
        <v>940.48</v>
      </c>
      <c r="E234" s="41" t="s">
        <v>71</v>
      </c>
      <c r="M234" s="39">
        <v>22.9</v>
      </c>
      <c r="N234" s="38">
        <v>219.33</v>
      </c>
      <c r="O234" s="40">
        <v>940.48</v>
      </c>
    </row>
    <row r="235" spans="2:15" x14ac:dyDescent="0.3">
      <c r="B235" s="39">
        <v>23</v>
      </c>
      <c r="C235" s="38">
        <v>219.56</v>
      </c>
      <c r="D235" s="40">
        <v>941.53</v>
      </c>
      <c r="E235" s="41" t="s">
        <v>71</v>
      </c>
      <c r="M235" s="39">
        <v>23</v>
      </c>
      <c r="N235" s="38">
        <v>219.56</v>
      </c>
      <c r="O235" s="40">
        <v>941.53</v>
      </c>
    </row>
    <row r="236" spans="2:15" x14ac:dyDescent="0.3">
      <c r="B236" s="39">
        <v>23.1</v>
      </c>
      <c r="C236" s="38">
        <v>219.78</v>
      </c>
      <c r="D236" s="40">
        <v>942.58</v>
      </c>
      <c r="E236" s="41" t="s">
        <v>71</v>
      </c>
      <c r="M236" s="39">
        <v>23.1</v>
      </c>
      <c r="N236" s="38">
        <v>219.78</v>
      </c>
      <c r="O236" s="40">
        <v>942.58</v>
      </c>
    </row>
    <row r="237" spans="2:15" x14ac:dyDescent="0.3">
      <c r="B237" s="39">
        <v>23.2</v>
      </c>
      <c r="C237" s="38">
        <v>220.01</v>
      </c>
      <c r="D237" s="40">
        <v>943.62</v>
      </c>
      <c r="E237" s="41" t="s">
        <v>71</v>
      </c>
      <c r="M237" s="39">
        <v>23.2</v>
      </c>
      <c r="N237" s="38">
        <v>220.01</v>
      </c>
      <c r="O237" s="40">
        <v>943.62</v>
      </c>
    </row>
    <row r="238" spans="2:15" x14ac:dyDescent="0.3">
      <c r="B238" s="39">
        <v>23.3</v>
      </c>
      <c r="C238" s="38">
        <v>220.23</v>
      </c>
      <c r="D238" s="40">
        <v>944.66</v>
      </c>
      <c r="E238" s="41" t="s">
        <v>71</v>
      </c>
      <c r="M238" s="39">
        <v>23.3</v>
      </c>
      <c r="N238" s="38">
        <v>220.23</v>
      </c>
      <c r="O238" s="40">
        <v>944.66</v>
      </c>
    </row>
    <row r="239" spans="2:15" x14ac:dyDescent="0.3">
      <c r="B239" s="39">
        <v>23.4</v>
      </c>
      <c r="C239" s="38">
        <v>220.46</v>
      </c>
      <c r="D239" s="40">
        <v>945.7</v>
      </c>
      <c r="E239" s="41" t="s">
        <v>71</v>
      </c>
      <c r="M239" s="39">
        <v>23.4</v>
      </c>
      <c r="N239" s="38">
        <v>220.46</v>
      </c>
      <c r="O239" s="40">
        <v>945.7</v>
      </c>
    </row>
    <row r="240" spans="2:15" x14ac:dyDescent="0.3">
      <c r="B240" s="39">
        <v>23.5</v>
      </c>
      <c r="C240" s="38">
        <v>220.68</v>
      </c>
      <c r="D240" s="40">
        <v>946.74</v>
      </c>
      <c r="E240" s="41" t="s">
        <v>71</v>
      </c>
      <c r="M240" s="39">
        <v>23.5</v>
      </c>
      <c r="N240" s="38">
        <v>220.68</v>
      </c>
      <c r="O240" s="40">
        <v>946.74</v>
      </c>
    </row>
    <row r="241" spans="2:15" x14ac:dyDescent="0.3">
      <c r="B241" s="39">
        <v>23.6</v>
      </c>
      <c r="C241" s="38">
        <v>220.9</v>
      </c>
      <c r="D241" s="40">
        <v>947.77</v>
      </c>
      <c r="E241" s="41" t="s">
        <v>71</v>
      </c>
      <c r="M241" s="39">
        <v>23.6</v>
      </c>
      <c r="N241" s="38">
        <v>220.9</v>
      </c>
      <c r="O241" s="40">
        <v>947.77</v>
      </c>
    </row>
    <row r="242" spans="2:15" x14ac:dyDescent="0.3">
      <c r="B242" s="39">
        <v>23.7</v>
      </c>
      <c r="C242" s="38">
        <v>221.13</v>
      </c>
      <c r="D242" s="40">
        <v>948.8</v>
      </c>
      <c r="E242" s="41" t="s">
        <v>71</v>
      </c>
      <c r="M242" s="39">
        <v>23.7</v>
      </c>
      <c r="N242" s="38">
        <v>221.13</v>
      </c>
      <c r="O242" s="40">
        <v>948.8</v>
      </c>
    </row>
    <row r="243" spans="2:15" x14ac:dyDescent="0.3">
      <c r="B243" s="39">
        <v>23.8</v>
      </c>
      <c r="C243" s="38">
        <v>221.35</v>
      </c>
      <c r="D243" s="40">
        <v>949.82</v>
      </c>
      <c r="E243" s="41" t="s">
        <v>71</v>
      </c>
      <c r="M243" s="39">
        <v>23.8</v>
      </c>
      <c r="N243" s="38">
        <v>221.35</v>
      </c>
      <c r="O243" s="40">
        <v>949.82</v>
      </c>
    </row>
    <row r="244" spans="2:15" x14ac:dyDescent="0.3">
      <c r="B244" s="39">
        <v>23.9</v>
      </c>
      <c r="C244" s="38">
        <v>221.57</v>
      </c>
      <c r="D244" s="40">
        <v>950.85</v>
      </c>
      <c r="E244" s="41" t="s">
        <v>71</v>
      </c>
      <c r="M244" s="39">
        <v>23.9</v>
      </c>
      <c r="N244" s="38">
        <v>221.57</v>
      </c>
      <c r="O244" s="40">
        <v>950.85</v>
      </c>
    </row>
    <row r="245" spans="2:15" x14ac:dyDescent="0.3">
      <c r="B245" s="39">
        <v>24</v>
      </c>
      <c r="C245" s="38">
        <v>221.79</v>
      </c>
      <c r="D245" s="40">
        <v>951.87</v>
      </c>
      <c r="E245" s="41" t="s">
        <v>71</v>
      </c>
      <c r="M245" s="39">
        <v>24</v>
      </c>
      <c r="N245" s="38">
        <v>221.79</v>
      </c>
      <c r="O245" s="40">
        <v>951.87</v>
      </c>
    </row>
    <row r="246" spans="2:15" x14ac:dyDescent="0.3">
      <c r="B246" s="39">
        <v>24.1</v>
      </c>
      <c r="C246" s="38">
        <v>222.01</v>
      </c>
      <c r="D246" s="40">
        <v>952.88</v>
      </c>
      <c r="E246" s="41" t="s">
        <v>71</v>
      </c>
      <c r="M246" s="39">
        <v>24.1</v>
      </c>
      <c r="N246" s="38">
        <v>222.01</v>
      </c>
      <c r="O246" s="40">
        <v>952.88</v>
      </c>
    </row>
    <row r="247" spans="2:15" x14ac:dyDescent="0.3">
      <c r="B247" s="39">
        <v>24.2</v>
      </c>
      <c r="C247" s="38">
        <v>222.23</v>
      </c>
      <c r="D247" s="40">
        <v>953.9</v>
      </c>
      <c r="E247" s="41" t="s">
        <v>71</v>
      </c>
      <c r="M247" s="39">
        <v>24.2</v>
      </c>
      <c r="N247" s="38">
        <v>222.23</v>
      </c>
      <c r="O247" s="40">
        <v>953.9</v>
      </c>
    </row>
    <row r="248" spans="2:15" x14ac:dyDescent="0.3">
      <c r="B248" s="39">
        <v>24.3</v>
      </c>
      <c r="C248" s="38">
        <v>222.44</v>
      </c>
      <c r="D248" s="40">
        <v>954.91</v>
      </c>
      <c r="E248" s="41" t="s">
        <v>71</v>
      </c>
      <c r="M248" s="39">
        <v>24.3</v>
      </c>
      <c r="N248" s="38">
        <v>222.44</v>
      </c>
      <c r="O248" s="40">
        <v>954.91</v>
      </c>
    </row>
    <row r="249" spans="2:15" x14ac:dyDescent="0.3">
      <c r="B249" s="39">
        <v>24.4</v>
      </c>
      <c r="C249" s="38">
        <v>222.66</v>
      </c>
      <c r="D249" s="40">
        <v>955.92</v>
      </c>
      <c r="E249" s="41" t="s">
        <v>71</v>
      </c>
      <c r="M249" s="39">
        <v>24.4</v>
      </c>
      <c r="N249" s="38">
        <v>222.66</v>
      </c>
      <c r="O249" s="40">
        <v>955.92</v>
      </c>
    </row>
    <row r="250" spans="2:15" x14ac:dyDescent="0.3">
      <c r="B250" s="39">
        <v>24.5</v>
      </c>
      <c r="C250" s="38">
        <v>222.88</v>
      </c>
      <c r="D250" s="40">
        <v>956.92</v>
      </c>
      <c r="E250" s="41" t="s">
        <v>71</v>
      </c>
      <c r="M250" s="39">
        <v>24.5</v>
      </c>
      <c r="N250" s="38">
        <v>222.88</v>
      </c>
      <c r="O250" s="40">
        <v>956.92</v>
      </c>
    </row>
    <row r="251" spans="2:15" x14ac:dyDescent="0.3">
      <c r="B251" s="39">
        <v>24.6</v>
      </c>
      <c r="C251" s="38">
        <v>223.09</v>
      </c>
      <c r="D251" s="40">
        <v>957.92</v>
      </c>
      <c r="E251" s="41" t="s">
        <v>71</v>
      </c>
      <c r="M251" s="39">
        <v>24.6</v>
      </c>
      <c r="N251" s="38">
        <v>223.09</v>
      </c>
      <c r="O251" s="40">
        <v>957.92</v>
      </c>
    </row>
    <row r="252" spans="2:15" x14ac:dyDescent="0.3">
      <c r="B252" s="39">
        <v>24.7</v>
      </c>
      <c r="C252" s="38">
        <v>223.31</v>
      </c>
      <c r="D252" s="40">
        <v>958.92</v>
      </c>
      <c r="E252" s="41" t="s">
        <v>71</v>
      </c>
      <c r="M252" s="39">
        <v>24.7</v>
      </c>
      <c r="N252" s="38">
        <v>223.31</v>
      </c>
      <c r="O252" s="40">
        <v>958.92</v>
      </c>
    </row>
    <row r="253" spans="2:15" x14ac:dyDescent="0.3">
      <c r="B253" s="39">
        <v>24.8</v>
      </c>
      <c r="C253" s="38">
        <v>223.52</v>
      </c>
      <c r="D253" s="40">
        <v>959.92</v>
      </c>
      <c r="E253" s="41" t="s">
        <v>71</v>
      </c>
      <c r="M253" s="39">
        <v>24.8</v>
      </c>
      <c r="N253" s="38">
        <v>223.52</v>
      </c>
      <c r="O253" s="40">
        <v>959.92</v>
      </c>
    </row>
    <row r="254" spans="2:15" x14ac:dyDescent="0.3">
      <c r="B254" s="39">
        <v>24.9</v>
      </c>
      <c r="C254" s="38">
        <v>223.74</v>
      </c>
      <c r="D254" s="40">
        <v>960.92</v>
      </c>
      <c r="E254" s="41" t="s">
        <v>71</v>
      </c>
      <c r="M254" s="39">
        <v>24.9</v>
      </c>
      <c r="N254" s="38">
        <v>223.74</v>
      </c>
      <c r="O254" s="40">
        <v>960.92</v>
      </c>
    </row>
    <row r="255" spans="2:15" x14ac:dyDescent="0.3">
      <c r="B255" s="39">
        <v>25</v>
      </c>
      <c r="C255" s="38">
        <v>223.95</v>
      </c>
      <c r="D255" s="40">
        <v>961.91</v>
      </c>
      <c r="E255" s="41" t="s">
        <v>71</v>
      </c>
      <c r="M255" s="39">
        <v>25</v>
      </c>
      <c r="N255" s="38">
        <v>223.95</v>
      </c>
      <c r="O255" s="40">
        <v>961.91</v>
      </c>
    </row>
    <row r="256" spans="2:15" x14ac:dyDescent="0.3">
      <c r="B256" s="39">
        <v>25.1</v>
      </c>
      <c r="C256" s="38">
        <v>224.16</v>
      </c>
      <c r="D256" s="40">
        <v>962.9</v>
      </c>
      <c r="E256" s="41" t="s">
        <v>71</v>
      </c>
      <c r="M256" s="39">
        <v>25.1</v>
      </c>
      <c r="N256" s="38">
        <v>224.16</v>
      </c>
      <c r="O256" s="40">
        <v>962.9</v>
      </c>
    </row>
    <row r="257" spans="2:15" x14ac:dyDescent="0.3">
      <c r="B257" s="39">
        <v>25.2</v>
      </c>
      <c r="C257" s="38">
        <v>224.37</v>
      </c>
      <c r="D257" s="40">
        <v>963.88</v>
      </c>
      <c r="E257" s="41" t="s">
        <v>71</v>
      </c>
      <c r="M257" s="39">
        <v>25.2</v>
      </c>
      <c r="N257" s="38">
        <v>224.37</v>
      </c>
      <c r="O257" s="40">
        <v>963.88</v>
      </c>
    </row>
    <row r="258" spans="2:15" x14ac:dyDescent="0.3">
      <c r="B258" s="39">
        <v>25.3</v>
      </c>
      <c r="C258" s="38">
        <v>224.59</v>
      </c>
      <c r="D258" s="40">
        <v>964.86</v>
      </c>
      <c r="E258" s="41" t="s">
        <v>71</v>
      </c>
      <c r="M258" s="39">
        <v>25.3</v>
      </c>
      <c r="N258" s="38">
        <v>224.59</v>
      </c>
      <c r="O258" s="40">
        <v>964.86</v>
      </c>
    </row>
    <row r="259" spans="2:15" x14ac:dyDescent="0.3">
      <c r="B259" s="39">
        <v>25.4</v>
      </c>
      <c r="C259" s="38">
        <v>224.8</v>
      </c>
      <c r="D259" s="40">
        <v>965.85</v>
      </c>
      <c r="E259" s="41" t="s">
        <v>71</v>
      </c>
      <c r="M259" s="39">
        <v>25.4</v>
      </c>
      <c r="N259" s="38">
        <v>224.8</v>
      </c>
      <c r="O259" s="40">
        <v>965.85</v>
      </c>
    </row>
    <row r="260" spans="2:15" x14ac:dyDescent="0.3">
      <c r="B260" s="39">
        <v>25.5</v>
      </c>
      <c r="C260" s="38">
        <v>225.01</v>
      </c>
      <c r="D260" s="40">
        <v>966.82</v>
      </c>
      <c r="E260" s="41" t="s">
        <v>71</v>
      </c>
      <c r="M260" s="39">
        <v>25.5</v>
      </c>
      <c r="N260" s="38">
        <v>225.01</v>
      </c>
      <c r="O260" s="40">
        <v>966.82</v>
      </c>
    </row>
    <row r="261" spans="2:15" x14ac:dyDescent="0.3">
      <c r="B261" s="39">
        <v>25.6</v>
      </c>
      <c r="C261" s="38">
        <v>225.21</v>
      </c>
      <c r="D261" s="40">
        <v>967.8</v>
      </c>
      <c r="E261" s="41" t="s">
        <v>71</v>
      </c>
      <c r="M261" s="39">
        <v>25.6</v>
      </c>
      <c r="N261" s="38">
        <v>225.21</v>
      </c>
      <c r="O261" s="40">
        <v>967.8</v>
      </c>
    </row>
    <row r="262" spans="2:15" x14ac:dyDescent="0.3">
      <c r="B262" s="39">
        <v>25.7</v>
      </c>
      <c r="C262" s="38">
        <v>225.42</v>
      </c>
      <c r="D262" s="40">
        <v>968.77</v>
      </c>
      <c r="E262" s="41" t="s">
        <v>71</v>
      </c>
      <c r="M262" s="39">
        <v>25.7</v>
      </c>
      <c r="N262" s="38">
        <v>225.42</v>
      </c>
      <c r="O262" s="40">
        <v>968.77</v>
      </c>
    </row>
    <row r="263" spans="2:15" x14ac:dyDescent="0.3">
      <c r="B263" s="39">
        <v>25.8</v>
      </c>
      <c r="C263" s="38">
        <v>225.63</v>
      </c>
      <c r="D263" s="40">
        <v>969.74</v>
      </c>
      <c r="E263" s="41" t="s">
        <v>71</v>
      </c>
      <c r="M263" s="39">
        <v>25.8</v>
      </c>
      <c r="N263" s="38">
        <v>225.63</v>
      </c>
      <c r="O263" s="40">
        <v>969.74</v>
      </c>
    </row>
    <row r="264" spans="2:15" x14ac:dyDescent="0.3">
      <c r="B264" s="39">
        <v>25.9</v>
      </c>
      <c r="C264" s="38">
        <v>225.84</v>
      </c>
      <c r="D264" s="40">
        <v>970.71</v>
      </c>
      <c r="E264" s="41" t="s">
        <v>71</v>
      </c>
      <c r="M264" s="39">
        <v>25.9</v>
      </c>
      <c r="N264" s="38">
        <v>225.84</v>
      </c>
      <c r="O264" s="40">
        <v>970.71</v>
      </c>
    </row>
    <row r="265" spans="2:15" x14ac:dyDescent="0.3">
      <c r="B265" s="39">
        <v>26</v>
      </c>
      <c r="C265" s="38">
        <v>226.05</v>
      </c>
      <c r="D265" s="40">
        <v>971.67</v>
      </c>
      <c r="E265" s="41" t="s">
        <v>71</v>
      </c>
      <c r="M265" s="39">
        <v>26</v>
      </c>
      <c r="N265" s="38">
        <v>226.05</v>
      </c>
      <c r="O265" s="40">
        <v>971.67</v>
      </c>
    </row>
    <row r="266" spans="2:15" x14ac:dyDescent="0.3">
      <c r="B266" s="39">
        <v>26.1</v>
      </c>
      <c r="C266" s="38">
        <v>226.25</v>
      </c>
      <c r="D266" s="40">
        <v>972.64</v>
      </c>
      <c r="E266" s="41" t="s">
        <v>71</v>
      </c>
      <c r="M266" s="39">
        <v>26.1</v>
      </c>
      <c r="N266" s="38">
        <v>226.25</v>
      </c>
      <c r="O266" s="40">
        <v>972.64</v>
      </c>
    </row>
    <row r="267" spans="2:15" x14ac:dyDescent="0.3">
      <c r="B267" s="39">
        <v>26.2</v>
      </c>
      <c r="C267" s="38">
        <v>226.46</v>
      </c>
      <c r="D267" s="40">
        <v>973.6</v>
      </c>
      <c r="E267" s="41" t="s">
        <v>71</v>
      </c>
      <c r="M267" s="39">
        <v>26.2</v>
      </c>
      <c r="N267" s="38">
        <v>226.46</v>
      </c>
      <c r="O267" s="40">
        <v>973.6</v>
      </c>
    </row>
    <row r="268" spans="2:15" x14ac:dyDescent="0.3">
      <c r="B268" s="39">
        <v>26.3</v>
      </c>
      <c r="C268" s="38">
        <v>226.66</v>
      </c>
      <c r="D268" s="40">
        <v>974.55</v>
      </c>
      <c r="E268" s="41" t="s">
        <v>71</v>
      </c>
      <c r="M268" s="39">
        <v>26.3</v>
      </c>
      <c r="N268" s="38">
        <v>226.66</v>
      </c>
      <c r="O268" s="40">
        <v>974.55</v>
      </c>
    </row>
    <row r="269" spans="2:15" x14ac:dyDescent="0.3">
      <c r="B269" s="39">
        <v>26.4</v>
      </c>
      <c r="C269" s="38">
        <v>226.87</v>
      </c>
      <c r="D269" s="40">
        <v>975.51</v>
      </c>
      <c r="E269" s="41" t="s">
        <v>71</v>
      </c>
      <c r="M269" s="39">
        <v>26.4</v>
      </c>
      <c r="N269" s="38">
        <v>226.87</v>
      </c>
      <c r="O269" s="40">
        <v>975.51</v>
      </c>
    </row>
    <row r="270" spans="2:15" x14ac:dyDescent="0.3">
      <c r="B270" s="39">
        <v>26.5</v>
      </c>
      <c r="C270" s="38">
        <v>227.07</v>
      </c>
      <c r="D270" s="40">
        <v>976.46</v>
      </c>
      <c r="E270" s="41" t="s">
        <v>71</v>
      </c>
      <c r="M270" s="39">
        <v>26.5</v>
      </c>
      <c r="N270" s="38">
        <v>227.07</v>
      </c>
      <c r="O270" s="40">
        <v>976.46</v>
      </c>
    </row>
    <row r="271" spans="2:15" x14ac:dyDescent="0.3">
      <c r="B271" s="39">
        <v>26.6</v>
      </c>
      <c r="C271" s="38">
        <v>227.27</v>
      </c>
      <c r="D271" s="40">
        <v>977.41</v>
      </c>
      <c r="E271" s="41" t="s">
        <v>71</v>
      </c>
      <c r="M271" s="39">
        <v>26.6</v>
      </c>
      <c r="N271" s="38">
        <v>227.27</v>
      </c>
      <c r="O271" s="40">
        <v>977.41</v>
      </c>
    </row>
    <row r="272" spans="2:15" x14ac:dyDescent="0.3">
      <c r="B272" s="39">
        <v>26.7</v>
      </c>
      <c r="C272" s="38">
        <v>227.48</v>
      </c>
      <c r="D272" s="40">
        <v>978.36</v>
      </c>
      <c r="E272" s="41" t="s">
        <v>71</v>
      </c>
      <c r="M272" s="39">
        <v>26.7</v>
      </c>
      <c r="N272" s="38">
        <v>227.48</v>
      </c>
      <c r="O272" s="40">
        <v>978.36</v>
      </c>
    </row>
    <row r="273" spans="2:15" x14ac:dyDescent="0.3">
      <c r="B273" s="39">
        <v>26.8</v>
      </c>
      <c r="C273" s="38">
        <v>227.68</v>
      </c>
      <c r="D273" s="40">
        <v>979.3</v>
      </c>
      <c r="E273" s="41" t="s">
        <v>71</v>
      </c>
      <c r="M273" s="39">
        <v>26.8</v>
      </c>
      <c r="N273" s="38">
        <v>227.68</v>
      </c>
      <c r="O273" s="40">
        <v>979.3</v>
      </c>
    </row>
    <row r="274" spans="2:15" x14ac:dyDescent="0.3">
      <c r="B274" s="39">
        <v>26.9</v>
      </c>
      <c r="C274" s="38">
        <v>227.88</v>
      </c>
      <c r="D274" s="40">
        <v>980.24</v>
      </c>
      <c r="E274" s="41" t="s">
        <v>71</v>
      </c>
      <c r="M274" s="39">
        <v>26.9</v>
      </c>
      <c r="N274" s="38">
        <v>227.88</v>
      </c>
      <c r="O274" s="40">
        <v>980.24</v>
      </c>
    </row>
    <row r="275" spans="2:15" x14ac:dyDescent="0.3">
      <c r="B275" s="39">
        <v>27</v>
      </c>
      <c r="C275" s="38">
        <v>228.08</v>
      </c>
      <c r="D275" s="40">
        <v>981.18</v>
      </c>
      <c r="E275" s="41" t="s">
        <v>71</v>
      </c>
      <c r="M275" s="39">
        <v>27</v>
      </c>
      <c r="N275" s="38">
        <v>228.08</v>
      </c>
      <c r="O275" s="40">
        <v>981.18</v>
      </c>
    </row>
    <row r="276" spans="2:15" x14ac:dyDescent="0.3">
      <c r="B276" s="39">
        <v>27.1</v>
      </c>
      <c r="C276" s="38">
        <v>228.28</v>
      </c>
      <c r="D276" s="40">
        <v>982.12</v>
      </c>
      <c r="E276" s="41" t="s">
        <v>71</v>
      </c>
      <c r="M276" s="39">
        <v>27.1</v>
      </c>
      <c r="N276" s="38">
        <v>228.28</v>
      </c>
      <c r="O276" s="40">
        <v>982.12</v>
      </c>
    </row>
    <row r="277" spans="2:15" x14ac:dyDescent="0.3">
      <c r="B277" s="39">
        <v>27.2</v>
      </c>
      <c r="C277" s="38">
        <v>228.48</v>
      </c>
      <c r="D277" s="40">
        <v>983.06</v>
      </c>
      <c r="E277" s="41" t="s">
        <v>71</v>
      </c>
      <c r="M277" s="39">
        <v>27.2</v>
      </c>
      <c r="N277" s="38">
        <v>228.48</v>
      </c>
      <c r="O277" s="40">
        <v>983.06</v>
      </c>
    </row>
    <row r="278" spans="2:15" x14ac:dyDescent="0.3">
      <c r="B278" s="39">
        <v>27.3</v>
      </c>
      <c r="C278" s="38">
        <v>228.68</v>
      </c>
      <c r="D278" s="40">
        <v>983.99</v>
      </c>
      <c r="E278" s="41" t="s">
        <v>71</v>
      </c>
      <c r="M278" s="39">
        <v>27.3</v>
      </c>
      <c r="N278" s="38">
        <v>228.68</v>
      </c>
      <c r="O278" s="40">
        <v>983.99</v>
      </c>
    </row>
    <row r="279" spans="2:15" x14ac:dyDescent="0.3">
      <c r="B279" s="39">
        <v>27.4</v>
      </c>
      <c r="C279" s="38">
        <v>228.88</v>
      </c>
      <c r="D279" s="40">
        <v>984.92</v>
      </c>
      <c r="E279" s="41" t="s">
        <v>71</v>
      </c>
      <c r="M279" s="39">
        <v>27.4</v>
      </c>
      <c r="N279" s="38">
        <v>228.88</v>
      </c>
      <c r="O279" s="40">
        <v>984.92</v>
      </c>
    </row>
    <row r="280" spans="2:15" x14ac:dyDescent="0.3">
      <c r="B280" s="39">
        <v>27.5</v>
      </c>
      <c r="C280" s="38">
        <v>229.08</v>
      </c>
      <c r="D280" s="40">
        <v>985.85</v>
      </c>
      <c r="E280" s="41" t="s">
        <v>71</v>
      </c>
      <c r="M280" s="39">
        <v>27.5</v>
      </c>
      <c r="N280" s="38">
        <v>229.08</v>
      </c>
      <c r="O280" s="40">
        <v>985.85</v>
      </c>
    </row>
    <row r="281" spans="2:15" x14ac:dyDescent="0.3">
      <c r="B281" s="39">
        <v>27.6</v>
      </c>
      <c r="C281" s="38">
        <v>229.27</v>
      </c>
      <c r="D281" s="40">
        <v>986.78</v>
      </c>
      <c r="E281" s="41" t="s">
        <v>71</v>
      </c>
      <c r="M281" s="39">
        <v>27.6</v>
      </c>
      <c r="N281" s="38">
        <v>229.27</v>
      </c>
      <c r="O281" s="40">
        <v>986.78</v>
      </c>
    </row>
    <row r="282" spans="2:15" x14ac:dyDescent="0.3">
      <c r="B282" s="39">
        <v>27.7</v>
      </c>
      <c r="C282" s="38">
        <v>229.47</v>
      </c>
      <c r="D282" s="40">
        <v>987.7</v>
      </c>
      <c r="E282" s="41" t="s">
        <v>71</v>
      </c>
      <c r="M282" s="39">
        <v>27.7</v>
      </c>
      <c r="N282" s="38">
        <v>229.47</v>
      </c>
      <c r="O282" s="40">
        <v>987.7</v>
      </c>
    </row>
    <row r="283" spans="2:15" x14ac:dyDescent="0.3">
      <c r="B283" s="39">
        <v>27.8</v>
      </c>
      <c r="C283" s="38">
        <v>229.67</v>
      </c>
      <c r="D283" s="40">
        <v>988.62</v>
      </c>
      <c r="E283" s="41" t="s">
        <v>71</v>
      </c>
      <c r="M283" s="39">
        <v>27.8</v>
      </c>
      <c r="N283" s="38">
        <v>229.67</v>
      </c>
      <c r="O283" s="40">
        <v>988.62</v>
      </c>
    </row>
    <row r="284" spans="2:15" x14ac:dyDescent="0.3">
      <c r="B284" s="39">
        <v>27.9</v>
      </c>
      <c r="C284" s="38">
        <v>229.86</v>
      </c>
      <c r="D284" s="40">
        <v>989.54</v>
      </c>
      <c r="E284" s="41" t="s">
        <v>71</v>
      </c>
      <c r="M284" s="39">
        <v>27.9</v>
      </c>
      <c r="N284" s="38">
        <v>229.86</v>
      </c>
      <c r="O284" s="40">
        <v>989.54</v>
      </c>
    </row>
    <row r="285" spans="2:15" x14ac:dyDescent="0.3">
      <c r="B285" s="39">
        <v>28</v>
      </c>
      <c r="C285" s="38">
        <v>230.06</v>
      </c>
      <c r="D285" s="40">
        <v>990.46</v>
      </c>
      <c r="E285" s="41" t="s">
        <v>71</v>
      </c>
      <c r="M285" s="39">
        <v>28</v>
      </c>
      <c r="N285" s="38">
        <v>230.06</v>
      </c>
      <c r="O285" s="40">
        <v>990.46</v>
      </c>
    </row>
    <row r="286" spans="2:15" x14ac:dyDescent="0.3">
      <c r="B286" s="39">
        <v>28.1</v>
      </c>
      <c r="C286" s="38">
        <v>230.25</v>
      </c>
      <c r="D286" s="40">
        <v>991.37</v>
      </c>
      <c r="E286" s="41" t="s">
        <v>71</v>
      </c>
      <c r="M286" s="39">
        <v>28.1</v>
      </c>
      <c r="N286" s="38">
        <v>230.25</v>
      </c>
      <c r="O286" s="40">
        <v>991.37</v>
      </c>
    </row>
    <row r="287" spans="2:15" x14ac:dyDescent="0.3">
      <c r="B287" s="39">
        <v>28.2</v>
      </c>
      <c r="C287" s="38">
        <v>230.45</v>
      </c>
      <c r="D287" s="40">
        <v>992.28</v>
      </c>
      <c r="E287" s="41" t="s">
        <v>71</v>
      </c>
      <c r="M287" s="39">
        <v>28.2</v>
      </c>
      <c r="N287" s="38">
        <v>230.45</v>
      </c>
      <c r="O287" s="40">
        <v>992.28</v>
      </c>
    </row>
    <row r="288" spans="2:15" x14ac:dyDescent="0.3">
      <c r="B288" s="39">
        <v>28.3</v>
      </c>
      <c r="C288" s="38">
        <v>230.64</v>
      </c>
      <c r="D288" s="40">
        <v>993.19</v>
      </c>
      <c r="E288" s="41" t="s">
        <v>71</v>
      </c>
      <c r="M288" s="39">
        <v>28.3</v>
      </c>
      <c r="N288" s="38">
        <v>230.64</v>
      </c>
      <c r="O288" s="40">
        <v>993.19</v>
      </c>
    </row>
    <row r="289" spans="2:15" x14ac:dyDescent="0.3">
      <c r="B289" s="39">
        <v>28.4</v>
      </c>
      <c r="C289" s="38">
        <v>230.83</v>
      </c>
      <c r="D289" s="40">
        <v>994.1</v>
      </c>
      <c r="E289" s="41" t="s">
        <v>71</v>
      </c>
      <c r="M289" s="39">
        <v>28.4</v>
      </c>
      <c r="N289" s="38">
        <v>230.83</v>
      </c>
      <c r="O289" s="40">
        <v>994.1</v>
      </c>
    </row>
    <row r="290" spans="2:15" x14ac:dyDescent="0.3">
      <c r="B290" s="39">
        <v>28.5</v>
      </c>
      <c r="C290" s="38">
        <v>231.02</v>
      </c>
      <c r="D290" s="40">
        <v>995.01</v>
      </c>
      <c r="E290" s="41" t="s">
        <v>71</v>
      </c>
      <c r="M290" s="39">
        <v>28.5</v>
      </c>
      <c r="N290" s="38">
        <v>231.02</v>
      </c>
      <c r="O290" s="40">
        <v>995.01</v>
      </c>
    </row>
    <row r="291" spans="2:15" x14ac:dyDescent="0.3">
      <c r="B291" s="39">
        <v>28.6</v>
      </c>
      <c r="C291" s="38">
        <v>231.22</v>
      </c>
      <c r="D291" s="40">
        <v>995.91</v>
      </c>
      <c r="E291" s="41" t="s">
        <v>71</v>
      </c>
      <c r="M291" s="39">
        <v>28.6</v>
      </c>
      <c r="N291" s="38">
        <v>231.22</v>
      </c>
      <c r="O291" s="40">
        <v>995.91</v>
      </c>
    </row>
    <row r="292" spans="2:15" x14ac:dyDescent="0.3">
      <c r="B292" s="39">
        <v>28.7</v>
      </c>
      <c r="C292" s="38">
        <v>231.41</v>
      </c>
      <c r="D292" s="40">
        <v>996.81</v>
      </c>
      <c r="E292" s="41" t="s">
        <v>71</v>
      </c>
      <c r="M292" s="39">
        <v>28.7</v>
      </c>
      <c r="N292" s="38">
        <v>231.41</v>
      </c>
      <c r="O292" s="40">
        <v>996.81</v>
      </c>
    </row>
    <row r="293" spans="2:15" x14ac:dyDescent="0.3">
      <c r="B293" s="39">
        <v>28.8</v>
      </c>
      <c r="C293" s="38">
        <v>231.6</v>
      </c>
      <c r="D293" s="40">
        <v>997.71</v>
      </c>
      <c r="E293" s="41" t="s">
        <v>71</v>
      </c>
      <c r="M293" s="39">
        <v>28.8</v>
      </c>
      <c r="N293" s="38">
        <v>231.6</v>
      </c>
      <c r="O293" s="40">
        <v>997.71</v>
      </c>
    </row>
    <row r="294" spans="2:15" x14ac:dyDescent="0.3">
      <c r="B294" s="39">
        <v>28.9</v>
      </c>
      <c r="C294" s="38">
        <v>231.79</v>
      </c>
      <c r="D294" s="40">
        <v>998.61</v>
      </c>
      <c r="E294" s="41" t="s">
        <v>71</v>
      </c>
      <c r="M294" s="39">
        <v>28.9</v>
      </c>
      <c r="N294" s="38">
        <v>231.79</v>
      </c>
      <c r="O294" s="40">
        <v>998.61</v>
      </c>
    </row>
    <row r="295" spans="2:15" x14ac:dyDescent="0.3">
      <c r="B295" s="39">
        <v>29</v>
      </c>
      <c r="C295" s="38">
        <v>231.98</v>
      </c>
      <c r="D295" s="40">
        <v>999.51</v>
      </c>
      <c r="E295" s="41" t="s">
        <v>71</v>
      </c>
      <c r="M295" s="39">
        <v>29</v>
      </c>
      <c r="N295" s="38">
        <v>231.98</v>
      </c>
      <c r="O295" s="40">
        <v>999.51</v>
      </c>
    </row>
    <row r="296" spans="2:15" x14ac:dyDescent="0.3">
      <c r="B296" s="39">
        <v>29.1</v>
      </c>
      <c r="C296" s="38">
        <v>232.17</v>
      </c>
      <c r="D296" s="40">
        <v>1000.4</v>
      </c>
      <c r="E296" s="41" t="s">
        <v>71</v>
      </c>
      <c r="M296" s="39">
        <v>29.1</v>
      </c>
      <c r="N296" s="38">
        <v>232.17</v>
      </c>
      <c r="O296" s="40">
        <v>1000.4</v>
      </c>
    </row>
    <row r="297" spans="2:15" x14ac:dyDescent="0.3">
      <c r="B297" s="39">
        <v>29.2</v>
      </c>
      <c r="C297" s="38">
        <v>232.36</v>
      </c>
      <c r="D297" s="40">
        <v>1001.3</v>
      </c>
      <c r="E297" s="41" t="s">
        <v>71</v>
      </c>
      <c r="M297" s="39">
        <v>29.2</v>
      </c>
      <c r="N297" s="38">
        <v>232.36</v>
      </c>
      <c r="O297" s="40">
        <v>1001.3</v>
      </c>
    </row>
    <row r="298" spans="2:15" x14ac:dyDescent="0.3">
      <c r="B298" s="39">
        <v>29.3</v>
      </c>
      <c r="C298" s="38">
        <v>232.55</v>
      </c>
      <c r="D298" s="40">
        <v>1002.2</v>
      </c>
      <c r="E298" s="41" t="s">
        <v>71</v>
      </c>
      <c r="M298" s="39">
        <v>29.3</v>
      </c>
      <c r="N298" s="38">
        <v>232.55</v>
      </c>
      <c r="O298" s="40">
        <v>1002.2</v>
      </c>
    </row>
    <row r="299" spans="2:15" x14ac:dyDescent="0.3">
      <c r="B299" s="39">
        <v>29.4</v>
      </c>
      <c r="C299" s="38">
        <v>232.74</v>
      </c>
      <c r="D299" s="40">
        <v>1003.1</v>
      </c>
      <c r="E299" s="41" t="s">
        <v>71</v>
      </c>
      <c r="M299" s="39">
        <v>29.4</v>
      </c>
      <c r="N299" s="38">
        <v>232.74</v>
      </c>
      <c r="O299" s="40">
        <v>1003.1</v>
      </c>
    </row>
    <row r="300" spans="2:15" x14ac:dyDescent="0.3">
      <c r="B300" s="39">
        <v>29.5</v>
      </c>
      <c r="C300" s="38">
        <v>232.92</v>
      </c>
      <c r="D300" s="40">
        <v>1004</v>
      </c>
      <c r="E300" s="41" t="s">
        <v>71</v>
      </c>
      <c r="M300" s="39">
        <v>29.5</v>
      </c>
      <c r="N300" s="38">
        <v>232.92</v>
      </c>
      <c r="O300" s="40">
        <v>1004</v>
      </c>
    </row>
    <row r="301" spans="2:15" x14ac:dyDescent="0.3">
      <c r="B301" s="39">
        <v>29.6</v>
      </c>
      <c r="C301" s="38">
        <v>233.11</v>
      </c>
      <c r="D301" s="40">
        <v>1004.8</v>
      </c>
      <c r="E301" s="41" t="s">
        <v>71</v>
      </c>
      <c r="M301" s="39">
        <v>29.6</v>
      </c>
      <c r="N301" s="38">
        <v>233.11</v>
      </c>
      <c r="O301" s="40">
        <v>1004.8</v>
      </c>
    </row>
    <row r="302" spans="2:15" x14ac:dyDescent="0.3">
      <c r="B302" s="39">
        <v>29.7</v>
      </c>
      <c r="C302" s="38">
        <v>233.3</v>
      </c>
      <c r="D302" s="40">
        <v>1005.7</v>
      </c>
      <c r="E302" s="41" t="s">
        <v>71</v>
      </c>
      <c r="M302" s="39">
        <v>29.7</v>
      </c>
      <c r="N302" s="38">
        <v>233.3</v>
      </c>
      <c r="O302" s="40">
        <v>1005.7</v>
      </c>
    </row>
    <row r="303" spans="2:15" x14ac:dyDescent="0.3">
      <c r="B303" s="39">
        <v>29.8</v>
      </c>
      <c r="C303" s="38">
        <v>233.48</v>
      </c>
      <c r="D303" s="40">
        <v>1006.6</v>
      </c>
      <c r="E303" s="41" t="s">
        <v>71</v>
      </c>
      <c r="M303" s="39">
        <v>29.8</v>
      </c>
      <c r="N303" s="38">
        <v>233.48</v>
      </c>
      <c r="O303" s="40">
        <v>1006.6</v>
      </c>
    </row>
    <row r="304" spans="2:15" x14ac:dyDescent="0.3">
      <c r="B304" s="39">
        <v>29.9</v>
      </c>
      <c r="C304" s="38">
        <v>233.67</v>
      </c>
      <c r="D304" s="40">
        <v>1007.5</v>
      </c>
      <c r="E304" s="41" t="s">
        <v>71</v>
      </c>
      <c r="M304" s="39">
        <v>29.9</v>
      </c>
      <c r="N304" s="38">
        <v>233.67</v>
      </c>
      <c r="O304" s="40">
        <v>1007.5</v>
      </c>
    </row>
    <row r="305" spans="2:15" x14ac:dyDescent="0.3">
      <c r="B305" s="39">
        <v>30</v>
      </c>
      <c r="C305" s="38">
        <v>233.85</v>
      </c>
      <c r="D305" s="40">
        <v>1008.3</v>
      </c>
      <c r="E305" s="41" t="s">
        <v>71</v>
      </c>
      <c r="M305" s="39">
        <v>30</v>
      </c>
      <c r="N305" s="38">
        <v>233.85</v>
      </c>
      <c r="O305" s="40">
        <v>1008.3</v>
      </c>
    </row>
    <row r="306" spans="2:15" x14ac:dyDescent="0.3">
      <c r="B306" s="39">
        <v>30.1</v>
      </c>
      <c r="C306" s="38">
        <v>234.04</v>
      </c>
      <c r="D306" s="40">
        <v>1009.2</v>
      </c>
      <c r="E306" s="41" t="s">
        <v>71</v>
      </c>
      <c r="M306" s="39">
        <v>30.1</v>
      </c>
      <c r="N306" s="38">
        <v>234.04</v>
      </c>
      <c r="O306" s="40">
        <v>1009.2</v>
      </c>
    </row>
    <row r="307" spans="2:15" x14ac:dyDescent="0.3">
      <c r="B307" s="39">
        <v>30.2</v>
      </c>
      <c r="C307" s="38">
        <v>234.22</v>
      </c>
      <c r="D307" s="40">
        <v>1010.1</v>
      </c>
      <c r="E307" s="41" t="s">
        <v>71</v>
      </c>
      <c r="M307" s="39">
        <v>30.2</v>
      </c>
      <c r="N307" s="38">
        <v>234.22</v>
      </c>
      <c r="O307" s="40">
        <v>1010.1</v>
      </c>
    </row>
    <row r="308" spans="2:15" x14ac:dyDescent="0.3">
      <c r="B308" s="39">
        <v>30.3</v>
      </c>
      <c r="C308" s="38">
        <v>234.41</v>
      </c>
      <c r="D308" s="40">
        <v>1011</v>
      </c>
      <c r="E308" s="41" t="s">
        <v>71</v>
      </c>
      <c r="M308" s="39">
        <v>30.3</v>
      </c>
      <c r="N308" s="38">
        <v>234.41</v>
      </c>
      <c r="O308" s="40">
        <v>1011</v>
      </c>
    </row>
    <row r="309" spans="2:15" x14ac:dyDescent="0.3">
      <c r="B309" s="39">
        <v>30.4</v>
      </c>
      <c r="C309" s="38">
        <v>234.59</v>
      </c>
      <c r="D309" s="40">
        <v>1011.8</v>
      </c>
      <c r="E309" s="41" t="s">
        <v>71</v>
      </c>
      <c r="M309" s="39">
        <v>30.4</v>
      </c>
      <c r="N309" s="38">
        <v>234.59</v>
      </c>
      <c r="O309" s="40">
        <v>1011.8</v>
      </c>
    </row>
    <row r="310" spans="2:15" x14ac:dyDescent="0.3">
      <c r="B310" s="39">
        <v>30.5</v>
      </c>
      <c r="C310" s="38">
        <v>234.77</v>
      </c>
      <c r="D310" s="40">
        <v>1012.7</v>
      </c>
      <c r="E310" s="41" t="s">
        <v>71</v>
      </c>
      <c r="M310" s="39">
        <v>30.5</v>
      </c>
      <c r="N310" s="38">
        <v>234.77</v>
      </c>
      <c r="O310" s="40">
        <v>1012.7</v>
      </c>
    </row>
    <row r="311" spans="2:15" x14ac:dyDescent="0.3">
      <c r="B311" s="39">
        <v>30.6</v>
      </c>
      <c r="C311" s="38">
        <v>234.95</v>
      </c>
      <c r="D311" s="40">
        <v>1013.6</v>
      </c>
      <c r="E311" s="41" t="s">
        <v>71</v>
      </c>
      <c r="M311" s="39">
        <v>30.6</v>
      </c>
      <c r="N311" s="38">
        <v>234.95</v>
      </c>
      <c r="O311" s="40">
        <v>1013.6</v>
      </c>
    </row>
    <row r="312" spans="2:15" x14ac:dyDescent="0.3">
      <c r="B312" s="39">
        <v>30.7</v>
      </c>
      <c r="C312" s="38">
        <v>235.14</v>
      </c>
      <c r="D312" s="40">
        <v>1014.4</v>
      </c>
      <c r="E312" s="41" t="s">
        <v>71</v>
      </c>
      <c r="M312" s="39">
        <v>30.7</v>
      </c>
      <c r="N312" s="38">
        <v>235.14</v>
      </c>
      <c r="O312" s="40">
        <v>1014.4</v>
      </c>
    </row>
    <row r="313" spans="2:15" x14ac:dyDescent="0.3">
      <c r="B313" s="39">
        <v>30.8</v>
      </c>
      <c r="C313" s="38">
        <v>235.32</v>
      </c>
      <c r="D313" s="40">
        <v>1015.3</v>
      </c>
      <c r="E313" s="41" t="s">
        <v>71</v>
      </c>
      <c r="M313" s="39">
        <v>30.8</v>
      </c>
      <c r="N313" s="38">
        <v>235.32</v>
      </c>
      <c r="O313" s="40">
        <v>1015.3</v>
      </c>
    </row>
    <row r="314" spans="2:15" x14ac:dyDescent="0.3">
      <c r="B314" s="39">
        <v>30.9</v>
      </c>
      <c r="C314" s="38">
        <v>235.5</v>
      </c>
      <c r="D314" s="40">
        <v>1016.1</v>
      </c>
      <c r="E314" s="41" t="s">
        <v>71</v>
      </c>
      <c r="M314" s="39">
        <v>30.9</v>
      </c>
      <c r="N314" s="38">
        <v>235.5</v>
      </c>
      <c r="O314" s="40">
        <v>1016.1</v>
      </c>
    </row>
    <row r="315" spans="2:15" x14ac:dyDescent="0.3">
      <c r="B315" s="39">
        <v>31</v>
      </c>
      <c r="C315" s="38">
        <v>235.68</v>
      </c>
      <c r="D315" s="40">
        <v>1017</v>
      </c>
      <c r="E315" s="41" t="s">
        <v>71</v>
      </c>
      <c r="M315" s="39">
        <v>31</v>
      </c>
      <c r="N315" s="38">
        <v>235.68</v>
      </c>
      <c r="O315" s="40">
        <v>1017</v>
      </c>
    </row>
    <row r="316" spans="2:15" x14ac:dyDescent="0.3">
      <c r="B316" s="39">
        <v>31.1</v>
      </c>
      <c r="C316" s="38">
        <v>235.86</v>
      </c>
      <c r="D316" s="40">
        <v>1017.8</v>
      </c>
      <c r="E316" s="41" t="s">
        <v>71</v>
      </c>
      <c r="M316" s="39">
        <v>31.1</v>
      </c>
      <c r="N316" s="38">
        <v>235.86</v>
      </c>
      <c r="O316" s="40">
        <v>1017.8</v>
      </c>
    </row>
    <row r="317" spans="2:15" x14ac:dyDescent="0.3">
      <c r="B317" s="39">
        <v>31.2</v>
      </c>
      <c r="C317" s="38">
        <v>236.04</v>
      </c>
      <c r="D317" s="40">
        <v>1018.7</v>
      </c>
      <c r="E317" s="41" t="s">
        <v>71</v>
      </c>
      <c r="M317" s="39">
        <v>31.2</v>
      </c>
      <c r="N317" s="38">
        <v>236.04</v>
      </c>
      <c r="O317" s="40">
        <v>1018.7</v>
      </c>
    </row>
    <row r="318" spans="2:15" x14ac:dyDescent="0.3">
      <c r="B318" s="39">
        <v>31.3</v>
      </c>
      <c r="C318" s="38">
        <v>236.22</v>
      </c>
      <c r="D318" s="40">
        <v>1019.5</v>
      </c>
      <c r="E318" s="41" t="s">
        <v>71</v>
      </c>
      <c r="M318" s="39">
        <v>31.3</v>
      </c>
      <c r="N318" s="38">
        <v>236.22</v>
      </c>
      <c r="O318" s="40">
        <v>1019.5</v>
      </c>
    </row>
    <row r="319" spans="2:15" x14ac:dyDescent="0.3">
      <c r="B319" s="39">
        <v>31.4</v>
      </c>
      <c r="C319" s="38">
        <v>236.4</v>
      </c>
      <c r="D319" s="40">
        <v>1020.4</v>
      </c>
      <c r="E319" s="41" t="s">
        <v>71</v>
      </c>
      <c r="M319" s="39">
        <v>31.4</v>
      </c>
      <c r="N319" s="38">
        <v>236.4</v>
      </c>
      <c r="O319" s="40">
        <v>1020.4</v>
      </c>
    </row>
    <row r="320" spans="2:15" x14ac:dyDescent="0.3">
      <c r="B320" s="39">
        <v>31.5</v>
      </c>
      <c r="C320" s="38">
        <v>236.57</v>
      </c>
      <c r="D320" s="40">
        <v>1021.2</v>
      </c>
      <c r="E320" s="41" t="s">
        <v>71</v>
      </c>
      <c r="M320" s="39">
        <v>31.5</v>
      </c>
      <c r="N320" s="38">
        <v>236.57</v>
      </c>
      <c r="O320" s="40">
        <v>1021.2</v>
      </c>
    </row>
    <row r="321" spans="2:15" x14ac:dyDescent="0.3">
      <c r="B321" s="39">
        <v>31.6</v>
      </c>
      <c r="C321" s="38">
        <v>236.75</v>
      </c>
      <c r="D321" s="40">
        <v>1022.1</v>
      </c>
      <c r="E321" s="41" t="s">
        <v>71</v>
      </c>
      <c r="M321" s="39">
        <v>31.6</v>
      </c>
      <c r="N321" s="38">
        <v>236.75</v>
      </c>
      <c r="O321" s="40">
        <v>1022.1</v>
      </c>
    </row>
    <row r="322" spans="2:15" x14ac:dyDescent="0.3">
      <c r="B322" s="39">
        <v>31.7</v>
      </c>
      <c r="C322" s="38">
        <v>236.93</v>
      </c>
      <c r="D322" s="40">
        <v>1022.9</v>
      </c>
      <c r="E322" s="41" t="s">
        <v>71</v>
      </c>
      <c r="M322" s="39">
        <v>31.7</v>
      </c>
      <c r="N322" s="38">
        <v>236.93</v>
      </c>
      <c r="O322" s="40">
        <v>1022.9</v>
      </c>
    </row>
    <row r="323" spans="2:15" x14ac:dyDescent="0.3">
      <c r="B323" s="39">
        <v>31.8</v>
      </c>
      <c r="C323" s="38">
        <v>237.11</v>
      </c>
      <c r="D323" s="40">
        <v>1023.8</v>
      </c>
      <c r="E323" s="41" t="s">
        <v>71</v>
      </c>
      <c r="M323" s="39">
        <v>31.8</v>
      </c>
      <c r="N323" s="38">
        <v>237.11</v>
      </c>
      <c r="O323" s="40">
        <v>1023.8</v>
      </c>
    </row>
    <row r="324" spans="2:15" x14ac:dyDescent="0.3">
      <c r="B324" s="39">
        <v>31.9</v>
      </c>
      <c r="C324" s="38">
        <v>237.28</v>
      </c>
      <c r="D324" s="40">
        <v>1024.5999999999999</v>
      </c>
      <c r="E324" s="41" t="s">
        <v>71</v>
      </c>
      <c r="M324" s="39">
        <v>31.9</v>
      </c>
      <c r="N324" s="38">
        <v>237.28</v>
      </c>
      <c r="O324" s="40">
        <v>1024.5999999999999</v>
      </c>
    </row>
    <row r="325" spans="2:15" x14ac:dyDescent="0.3">
      <c r="B325" s="39">
        <v>32</v>
      </c>
      <c r="C325" s="38">
        <v>237.46</v>
      </c>
      <c r="D325" s="40">
        <v>1025.4000000000001</v>
      </c>
      <c r="E325" s="41" t="s">
        <v>71</v>
      </c>
      <c r="M325" s="39">
        <v>32</v>
      </c>
      <c r="N325" s="38">
        <v>237.46</v>
      </c>
      <c r="O325" s="40">
        <v>1025.4000000000001</v>
      </c>
    </row>
    <row r="326" spans="2:15" x14ac:dyDescent="0.3">
      <c r="B326" s="39">
        <v>32.1</v>
      </c>
      <c r="C326" s="38">
        <v>237.64</v>
      </c>
      <c r="D326" s="40">
        <v>1026.3</v>
      </c>
      <c r="E326" s="41" t="s">
        <v>71</v>
      </c>
      <c r="M326" s="39">
        <v>32.1</v>
      </c>
      <c r="N326" s="38">
        <v>237.64</v>
      </c>
      <c r="O326" s="40">
        <v>1026.3</v>
      </c>
    </row>
    <row r="327" spans="2:15" x14ac:dyDescent="0.3">
      <c r="B327" s="39">
        <v>32.200000000000003</v>
      </c>
      <c r="C327" s="38">
        <v>237.81</v>
      </c>
      <c r="D327" s="40">
        <v>1027.0999999999999</v>
      </c>
      <c r="E327" s="41" t="s">
        <v>71</v>
      </c>
      <c r="M327" s="39">
        <v>32.200000000000003</v>
      </c>
      <c r="N327" s="38">
        <v>237.81</v>
      </c>
      <c r="O327" s="40">
        <v>1027.0999999999999</v>
      </c>
    </row>
    <row r="328" spans="2:15" x14ac:dyDescent="0.3">
      <c r="B328" s="39">
        <v>32.299999999999997</v>
      </c>
      <c r="C328" s="38">
        <v>237.99</v>
      </c>
      <c r="D328" s="40">
        <v>1027.9000000000001</v>
      </c>
      <c r="E328" s="41" t="s">
        <v>71</v>
      </c>
      <c r="M328" s="39">
        <v>32.299999999999997</v>
      </c>
      <c r="N328" s="38">
        <v>237.99</v>
      </c>
      <c r="O328" s="40">
        <v>1027.9000000000001</v>
      </c>
    </row>
    <row r="329" spans="2:15" x14ac:dyDescent="0.3">
      <c r="B329" s="39">
        <v>32.4</v>
      </c>
      <c r="C329" s="38">
        <v>238.16</v>
      </c>
      <c r="D329" s="40">
        <v>1028.8</v>
      </c>
      <c r="E329" s="41" t="s">
        <v>71</v>
      </c>
      <c r="M329" s="39">
        <v>32.4</v>
      </c>
      <c r="N329" s="38">
        <v>238.16</v>
      </c>
      <c r="O329" s="40">
        <v>1028.8</v>
      </c>
    </row>
    <row r="330" spans="2:15" x14ac:dyDescent="0.3">
      <c r="B330" s="39">
        <v>32.5</v>
      </c>
      <c r="C330" s="38">
        <v>238.33</v>
      </c>
      <c r="D330" s="40">
        <v>1029.5999999999999</v>
      </c>
      <c r="E330" s="41" t="s">
        <v>71</v>
      </c>
      <c r="M330" s="39">
        <v>32.5</v>
      </c>
      <c r="N330" s="38">
        <v>238.33</v>
      </c>
      <c r="O330" s="40">
        <v>1029.5999999999999</v>
      </c>
    </row>
    <row r="331" spans="2:15" x14ac:dyDescent="0.3">
      <c r="B331" s="39">
        <v>32.6</v>
      </c>
      <c r="C331" s="38">
        <v>238.51</v>
      </c>
      <c r="D331" s="40">
        <v>1030.4000000000001</v>
      </c>
      <c r="E331" s="41" t="s">
        <v>71</v>
      </c>
      <c r="M331" s="39">
        <v>32.6</v>
      </c>
      <c r="N331" s="38">
        <v>238.51</v>
      </c>
      <c r="O331" s="40">
        <v>1030.4000000000001</v>
      </c>
    </row>
    <row r="332" spans="2:15" x14ac:dyDescent="0.3">
      <c r="B332" s="39">
        <v>32.700000000000003</v>
      </c>
      <c r="C332" s="38">
        <v>238.68</v>
      </c>
      <c r="D332" s="40">
        <v>1031.3</v>
      </c>
      <c r="E332" s="41" t="s">
        <v>71</v>
      </c>
      <c r="M332" s="39">
        <v>32.700000000000003</v>
      </c>
      <c r="N332" s="38">
        <v>238.68</v>
      </c>
      <c r="O332" s="40">
        <v>1031.3</v>
      </c>
    </row>
    <row r="333" spans="2:15" x14ac:dyDescent="0.3">
      <c r="B333" s="39">
        <v>32.799999999999997</v>
      </c>
      <c r="C333" s="38">
        <v>238.85</v>
      </c>
      <c r="D333" s="40">
        <v>1032.0999999999999</v>
      </c>
      <c r="E333" s="41" t="s">
        <v>71</v>
      </c>
      <c r="M333" s="39">
        <v>32.799999999999997</v>
      </c>
      <c r="N333" s="38">
        <v>238.85</v>
      </c>
      <c r="O333" s="40">
        <v>1032.0999999999999</v>
      </c>
    </row>
    <row r="334" spans="2:15" x14ac:dyDescent="0.3">
      <c r="B334" s="39">
        <v>32.9</v>
      </c>
      <c r="C334" s="38">
        <v>239.03</v>
      </c>
      <c r="D334" s="40">
        <v>1032.9000000000001</v>
      </c>
      <c r="E334" s="41" t="s">
        <v>71</v>
      </c>
      <c r="M334" s="39">
        <v>32.9</v>
      </c>
      <c r="N334" s="38">
        <v>239.03</v>
      </c>
      <c r="O334" s="40">
        <v>1032.9000000000001</v>
      </c>
    </row>
    <row r="335" spans="2:15" x14ac:dyDescent="0.3">
      <c r="B335" s="39">
        <v>33</v>
      </c>
      <c r="C335" s="38">
        <v>239.2</v>
      </c>
      <c r="D335" s="40">
        <v>1033.7</v>
      </c>
      <c r="E335" s="41" t="s">
        <v>71</v>
      </c>
      <c r="M335" s="39">
        <v>33</v>
      </c>
      <c r="N335" s="38">
        <v>239.2</v>
      </c>
      <c r="O335" s="40">
        <v>1033.7</v>
      </c>
    </row>
    <row r="336" spans="2:15" x14ac:dyDescent="0.3">
      <c r="B336" s="39">
        <v>33.1</v>
      </c>
      <c r="C336" s="38">
        <v>239.37</v>
      </c>
      <c r="D336" s="40">
        <v>1034.5</v>
      </c>
      <c r="E336" s="41" t="s">
        <v>71</v>
      </c>
      <c r="M336" s="39">
        <v>33.1</v>
      </c>
      <c r="N336" s="38">
        <v>239.37</v>
      </c>
      <c r="O336" s="40">
        <v>1034.5</v>
      </c>
    </row>
    <row r="337" spans="2:15" x14ac:dyDescent="0.3">
      <c r="B337" s="39">
        <v>33.200000000000003</v>
      </c>
      <c r="C337" s="38">
        <v>239.54</v>
      </c>
      <c r="D337" s="40">
        <v>1035.4000000000001</v>
      </c>
      <c r="E337" s="41" t="s">
        <v>71</v>
      </c>
      <c r="M337" s="39">
        <v>33.200000000000003</v>
      </c>
      <c r="N337" s="38">
        <v>239.54</v>
      </c>
      <c r="O337" s="40">
        <v>1035.4000000000001</v>
      </c>
    </row>
    <row r="338" spans="2:15" x14ac:dyDescent="0.3">
      <c r="B338" s="39">
        <v>33.299999999999997</v>
      </c>
      <c r="C338" s="38">
        <v>239.71</v>
      </c>
      <c r="D338" s="40">
        <v>1036.2</v>
      </c>
      <c r="E338" s="41" t="s">
        <v>71</v>
      </c>
      <c r="M338" s="39">
        <v>33.299999999999997</v>
      </c>
      <c r="N338" s="38">
        <v>239.71</v>
      </c>
      <c r="O338" s="40">
        <v>1036.2</v>
      </c>
    </row>
    <row r="339" spans="2:15" x14ac:dyDescent="0.3">
      <c r="B339" s="39">
        <v>33.4</v>
      </c>
      <c r="C339" s="38">
        <v>239.88</v>
      </c>
      <c r="D339" s="40">
        <v>1037</v>
      </c>
      <c r="E339" s="41" t="s">
        <v>71</v>
      </c>
      <c r="M339" s="39">
        <v>33.4</v>
      </c>
      <c r="N339" s="38">
        <v>239.88</v>
      </c>
      <c r="O339" s="40">
        <v>1037</v>
      </c>
    </row>
    <row r="340" spans="2:15" x14ac:dyDescent="0.3">
      <c r="B340" s="39">
        <v>33.5</v>
      </c>
      <c r="C340" s="38">
        <v>240.05</v>
      </c>
      <c r="D340" s="40">
        <v>1037.8</v>
      </c>
      <c r="E340" s="41" t="s">
        <v>71</v>
      </c>
      <c r="M340" s="39">
        <v>33.5</v>
      </c>
      <c r="N340" s="38">
        <v>240.05</v>
      </c>
      <c r="O340" s="40">
        <v>1037.8</v>
      </c>
    </row>
    <row r="341" spans="2:15" x14ac:dyDescent="0.3">
      <c r="B341" s="39">
        <v>33.6</v>
      </c>
      <c r="C341" s="38">
        <v>240.22</v>
      </c>
      <c r="D341" s="40">
        <v>1038.5999999999999</v>
      </c>
      <c r="E341" s="41" t="s">
        <v>71</v>
      </c>
      <c r="M341" s="39">
        <v>33.6</v>
      </c>
      <c r="N341" s="38">
        <v>240.22</v>
      </c>
      <c r="O341" s="40">
        <v>1038.5999999999999</v>
      </c>
    </row>
    <row r="342" spans="2:15" x14ac:dyDescent="0.3">
      <c r="B342" s="39">
        <v>33.700000000000003</v>
      </c>
      <c r="C342" s="38">
        <v>240.39</v>
      </c>
      <c r="D342" s="40">
        <v>1039.4000000000001</v>
      </c>
      <c r="E342" s="41" t="s">
        <v>71</v>
      </c>
      <c r="M342" s="39">
        <v>33.700000000000003</v>
      </c>
      <c r="N342" s="38">
        <v>240.39</v>
      </c>
      <c r="O342" s="40">
        <v>1039.4000000000001</v>
      </c>
    </row>
    <row r="343" spans="2:15" x14ac:dyDescent="0.3">
      <c r="B343" s="39">
        <v>33.799999999999997</v>
      </c>
      <c r="C343" s="38">
        <v>240.56</v>
      </c>
      <c r="D343" s="40">
        <v>1040.2</v>
      </c>
      <c r="E343" s="41" t="s">
        <v>71</v>
      </c>
      <c r="M343" s="39">
        <v>33.799999999999997</v>
      </c>
      <c r="N343" s="38">
        <v>240.56</v>
      </c>
      <c r="O343" s="40">
        <v>1040.2</v>
      </c>
    </row>
    <row r="344" spans="2:15" x14ac:dyDescent="0.3">
      <c r="B344" s="39">
        <v>33.9</v>
      </c>
      <c r="C344" s="38">
        <v>240.73</v>
      </c>
      <c r="D344" s="40">
        <v>1041</v>
      </c>
      <c r="E344" s="41" t="s">
        <v>71</v>
      </c>
      <c r="M344" s="39">
        <v>33.9</v>
      </c>
      <c r="N344" s="38">
        <v>240.73</v>
      </c>
      <c r="O344" s="40">
        <v>1041</v>
      </c>
    </row>
    <row r="345" spans="2:15" x14ac:dyDescent="0.3">
      <c r="B345" s="39">
        <v>34</v>
      </c>
      <c r="C345" s="38">
        <v>240.9</v>
      </c>
      <c r="D345" s="40">
        <v>1041.8</v>
      </c>
      <c r="E345" s="41" t="s">
        <v>71</v>
      </c>
      <c r="M345" s="39">
        <v>34</v>
      </c>
      <c r="N345" s="38">
        <v>240.9</v>
      </c>
      <c r="O345" s="40">
        <v>1041.8</v>
      </c>
    </row>
    <row r="346" spans="2:15" x14ac:dyDescent="0.3">
      <c r="B346" s="39">
        <v>34.1</v>
      </c>
      <c r="C346" s="38">
        <v>241.06</v>
      </c>
      <c r="D346" s="40">
        <v>1042.5999999999999</v>
      </c>
      <c r="E346" s="41" t="s">
        <v>71</v>
      </c>
      <c r="M346" s="39">
        <v>34.1</v>
      </c>
      <c r="N346" s="38">
        <v>241.06</v>
      </c>
      <c r="O346" s="40">
        <v>1042.5999999999999</v>
      </c>
    </row>
    <row r="347" spans="2:15" x14ac:dyDescent="0.3">
      <c r="B347" s="39">
        <v>34.200000000000003</v>
      </c>
      <c r="C347" s="38">
        <v>241.23</v>
      </c>
      <c r="D347" s="40">
        <v>1043.4000000000001</v>
      </c>
      <c r="E347" s="41" t="s">
        <v>71</v>
      </c>
      <c r="M347" s="39">
        <v>34.200000000000003</v>
      </c>
      <c r="N347" s="38">
        <v>241.23</v>
      </c>
      <c r="O347" s="40">
        <v>1043.4000000000001</v>
      </c>
    </row>
    <row r="348" spans="2:15" x14ac:dyDescent="0.3">
      <c r="B348" s="39">
        <v>34.299999999999997</v>
      </c>
      <c r="C348" s="38">
        <v>241.4</v>
      </c>
      <c r="D348" s="40">
        <v>1044.2</v>
      </c>
      <c r="E348" s="41" t="s">
        <v>71</v>
      </c>
      <c r="M348" s="39">
        <v>34.299999999999997</v>
      </c>
      <c r="N348" s="38">
        <v>241.4</v>
      </c>
      <c r="O348" s="40">
        <v>1044.2</v>
      </c>
    </row>
    <row r="349" spans="2:15" x14ac:dyDescent="0.3">
      <c r="B349" s="39">
        <v>34.4</v>
      </c>
      <c r="C349" s="38">
        <v>241.57</v>
      </c>
      <c r="D349" s="40">
        <v>1045</v>
      </c>
      <c r="E349" s="41" t="s">
        <v>71</v>
      </c>
      <c r="M349" s="39">
        <v>34.4</v>
      </c>
      <c r="N349" s="38">
        <v>241.57</v>
      </c>
      <c r="O349" s="40">
        <v>1045</v>
      </c>
    </row>
    <row r="350" spans="2:15" x14ac:dyDescent="0.3">
      <c r="B350" s="39">
        <v>34.5</v>
      </c>
      <c r="C350" s="38">
        <v>241.73</v>
      </c>
      <c r="D350" s="40">
        <v>1045.8</v>
      </c>
      <c r="E350" s="41" t="s">
        <v>71</v>
      </c>
      <c r="M350" s="39">
        <v>34.5</v>
      </c>
      <c r="N350" s="38">
        <v>241.73</v>
      </c>
      <c r="O350" s="40">
        <v>1045.8</v>
      </c>
    </row>
    <row r="351" spans="2:15" x14ac:dyDescent="0.3">
      <c r="B351" s="39">
        <v>34.6</v>
      </c>
      <c r="C351" s="38">
        <v>241.9</v>
      </c>
      <c r="D351" s="40">
        <v>1046.5999999999999</v>
      </c>
      <c r="E351" s="41" t="s">
        <v>71</v>
      </c>
      <c r="M351" s="39">
        <v>34.6</v>
      </c>
      <c r="N351" s="38">
        <v>241.9</v>
      </c>
      <c r="O351" s="40">
        <v>1046.5999999999999</v>
      </c>
    </row>
    <row r="352" spans="2:15" x14ac:dyDescent="0.3">
      <c r="B352" s="39">
        <v>34.700000000000003</v>
      </c>
      <c r="C352" s="38">
        <v>242.06</v>
      </c>
      <c r="D352" s="40">
        <v>1047.4000000000001</v>
      </c>
      <c r="E352" s="41" t="s">
        <v>71</v>
      </c>
      <c r="M352" s="39">
        <v>34.700000000000003</v>
      </c>
      <c r="N352" s="38">
        <v>242.06</v>
      </c>
      <c r="O352" s="40">
        <v>1047.4000000000001</v>
      </c>
    </row>
    <row r="353" spans="2:15" x14ac:dyDescent="0.3">
      <c r="B353" s="39">
        <v>34.799999999999997</v>
      </c>
      <c r="C353" s="38">
        <v>242.23</v>
      </c>
      <c r="D353" s="40">
        <v>1048.2</v>
      </c>
      <c r="E353" s="41" t="s">
        <v>71</v>
      </c>
      <c r="M353" s="39">
        <v>34.799999999999997</v>
      </c>
      <c r="N353" s="38">
        <v>242.23</v>
      </c>
      <c r="O353" s="40">
        <v>1048.2</v>
      </c>
    </row>
    <row r="354" spans="2:15" x14ac:dyDescent="0.3">
      <c r="B354" s="39">
        <v>34.9</v>
      </c>
      <c r="C354" s="38">
        <v>242.39</v>
      </c>
      <c r="D354" s="40">
        <v>1049</v>
      </c>
      <c r="E354" s="41" t="s">
        <v>71</v>
      </c>
      <c r="M354" s="39">
        <v>34.9</v>
      </c>
      <c r="N354" s="38">
        <v>242.39</v>
      </c>
      <c r="O354" s="40">
        <v>1049</v>
      </c>
    </row>
    <row r="355" spans="2:15" x14ac:dyDescent="0.3">
      <c r="B355" s="39">
        <v>35</v>
      </c>
      <c r="C355" s="38">
        <v>242.56</v>
      </c>
      <c r="D355" s="40">
        <v>1049.8</v>
      </c>
      <c r="E355" s="41" t="s">
        <v>71</v>
      </c>
      <c r="M355" s="39">
        <v>35</v>
      </c>
      <c r="N355" s="38">
        <v>242.56</v>
      </c>
      <c r="O355" s="40">
        <v>1049.8</v>
      </c>
    </row>
    <row r="356" spans="2:15" x14ac:dyDescent="0.3">
      <c r="B356" s="39">
        <v>35.1</v>
      </c>
      <c r="C356" s="38">
        <v>242.72</v>
      </c>
      <c r="D356" s="40">
        <v>1050.5999999999999</v>
      </c>
      <c r="E356" s="41" t="s">
        <v>71</v>
      </c>
      <c r="M356" s="39">
        <v>35.1</v>
      </c>
      <c r="N356" s="38">
        <v>242.72</v>
      </c>
      <c r="O356" s="40">
        <v>1050.5999999999999</v>
      </c>
    </row>
    <row r="357" spans="2:15" x14ac:dyDescent="0.3">
      <c r="B357" s="39">
        <v>35.200000000000003</v>
      </c>
      <c r="C357" s="38">
        <v>242.89</v>
      </c>
      <c r="D357" s="40">
        <v>1051.4000000000001</v>
      </c>
      <c r="E357" s="41" t="s">
        <v>71</v>
      </c>
      <c r="M357" s="39">
        <v>35.200000000000003</v>
      </c>
      <c r="N357" s="38">
        <v>242.89</v>
      </c>
      <c r="O357" s="40">
        <v>1051.4000000000001</v>
      </c>
    </row>
    <row r="358" spans="2:15" x14ac:dyDescent="0.3">
      <c r="B358" s="39">
        <v>35.299999999999997</v>
      </c>
      <c r="C358" s="38">
        <v>243.05</v>
      </c>
      <c r="D358" s="40">
        <v>1052.2</v>
      </c>
      <c r="E358" s="41" t="s">
        <v>71</v>
      </c>
      <c r="M358" s="39">
        <v>35.299999999999997</v>
      </c>
      <c r="N358" s="38">
        <v>243.05</v>
      </c>
      <c r="O358" s="40">
        <v>1052.2</v>
      </c>
    </row>
    <row r="359" spans="2:15" x14ac:dyDescent="0.3">
      <c r="B359" s="39">
        <v>35.4</v>
      </c>
      <c r="C359" s="38">
        <v>243.21</v>
      </c>
      <c r="D359" s="40">
        <v>1052.9000000000001</v>
      </c>
      <c r="E359" s="41" t="s">
        <v>71</v>
      </c>
      <c r="M359" s="39">
        <v>35.4</v>
      </c>
      <c r="N359" s="38">
        <v>243.21</v>
      </c>
      <c r="O359" s="40">
        <v>1052.9000000000001</v>
      </c>
    </row>
    <row r="360" spans="2:15" x14ac:dyDescent="0.3">
      <c r="B360" s="39">
        <v>35.5</v>
      </c>
      <c r="C360" s="38">
        <v>243.37</v>
      </c>
      <c r="D360" s="40">
        <v>1053.7</v>
      </c>
      <c r="E360" s="41" t="s">
        <v>71</v>
      </c>
      <c r="M360" s="39">
        <v>35.5</v>
      </c>
      <c r="N360" s="38">
        <v>243.37</v>
      </c>
      <c r="O360" s="40">
        <v>1053.7</v>
      </c>
    </row>
    <row r="361" spans="2:15" x14ac:dyDescent="0.3">
      <c r="B361" s="39">
        <v>35.6</v>
      </c>
      <c r="C361" s="38">
        <v>243.54</v>
      </c>
      <c r="D361" s="40">
        <v>1054.5</v>
      </c>
      <c r="E361" s="41" t="s">
        <v>71</v>
      </c>
      <c r="M361" s="39">
        <v>35.6</v>
      </c>
      <c r="N361" s="38">
        <v>243.54</v>
      </c>
      <c r="O361" s="40">
        <v>1054.5</v>
      </c>
    </row>
    <row r="362" spans="2:15" x14ac:dyDescent="0.3">
      <c r="B362" s="39">
        <v>35.700000000000003</v>
      </c>
      <c r="C362" s="38">
        <v>243.7</v>
      </c>
      <c r="D362" s="40">
        <v>1055.3</v>
      </c>
      <c r="E362" s="41" t="s">
        <v>71</v>
      </c>
      <c r="M362" s="39">
        <v>35.700000000000003</v>
      </c>
      <c r="N362" s="38">
        <v>243.7</v>
      </c>
      <c r="O362" s="40">
        <v>1055.3</v>
      </c>
    </row>
    <row r="363" spans="2:15" x14ac:dyDescent="0.3">
      <c r="B363" s="39">
        <v>35.799999999999997</v>
      </c>
      <c r="C363" s="38">
        <v>243.86</v>
      </c>
      <c r="D363" s="40">
        <v>1056.0999999999999</v>
      </c>
      <c r="E363" s="41" t="s">
        <v>71</v>
      </c>
      <c r="M363" s="39">
        <v>35.799999999999997</v>
      </c>
      <c r="N363" s="38">
        <v>243.86</v>
      </c>
      <c r="O363" s="40">
        <v>1056.0999999999999</v>
      </c>
    </row>
    <row r="364" spans="2:15" x14ac:dyDescent="0.3">
      <c r="B364" s="39">
        <v>35.9</v>
      </c>
      <c r="C364" s="38">
        <v>244.02</v>
      </c>
      <c r="D364" s="40">
        <v>1056.8</v>
      </c>
      <c r="E364" s="41" t="s">
        <v>71</v>
      </c>
      <c r="M364" s="39">
        <v>35.9</v>
      </c>
      <c r="N364" s="38">
        <v>244.02</v>
      </c>
      <c r="O364" s="40">
        <v>1056.8</v>
      </c>
    </row>
    <row r="365" spans="2:15" x14ac:dyDescent="0.3">
      <c r="B365" s="39">
        <v>36</v>
      </c>
      <c r="C365" s="38">
        <v>244.18</v>
      </c>
      <c r="D365" s="40">
        <v>1057.5999999999999</v>
      </c>
      <c r="E365" s="41" t="s">
        <v>71</v>
      </c>
      <c r="M365" s="39">
        <v>36</v>
      </c>
      <c r="N365" s="38">
        <v>244.18</v>
      </c>
      <c r="O365" s="40">
        <v>1057.5999999999999</v>
      </c>
    </row>
    <row r="366" spans="2:15" x14ac:dyDescent="0.3">
      <c r="B366" s="39">
        <v>36.1</v>
      </c>
      <c r="C366" s="38">
        <v>244.34</v>
      </c>
      <c r="D366" s="40">
        <v>1058.4000000000001</v>
      </c>
      <c r="E366" s="41" t="s">
        <v>71</v>
      </c>
      <c r="M366" s="39">
        <v>36.1</v>
      </c>
      <c r="N366" s="38">
        <v>244.34</v>
      </c>
      <c r="O366" s="40">
        <v>1058.4000000000001</v>
      </c>
    </row>
    <row r="367" spans="2:15" x14ac:dyDescent="0.3">
      <c r="B367" s="39">
        <v>36.200000000000003</v>
      </c>
      <c r="C367" s="38">
        <v>244.5</v>
      </c>
      <c r="D367" s="40">
        <v>1059.2</v>
      </c>
      <c r="E367" s="41" t="s">
        <v>71</v>
      </c>
      <c r="M367" s="39">
        <v>36.200000000000003</v>
      </c>
      <c r="N367" s="38">
        <v>244.5</v>
      </c>
      <c r="O367" s="40">
        <v>1059.2</v>
      </c>
    </row>
    <row r="368" spans="2:15" x14ac:dyDescent="0.3">
      <c r="B368" s="39">
        <v>36.299999999999997</v>
      </c>
      <c r="C368" s="38">
        <v>244.66</v>
      </c>
      <c r="D368" s="40">
        <v>1059.9000000000001</v>
      </c>
      <c r="E368" s="41" t="s">
        <v>71</v>
      </c>
      <c r="M368" s="39">
        <v>36.299999999999997</v>
      </c>
      <c r="N368" s="38">
        <v>244.66</v>
      </c>
      <c r="O368" s="40">
        <v>1059.9000000000001</v>
      </c>
    </row>
    <row r="369" spans="2:15" x14ac:dyDescent="0.3">
      <c r="B369" s="39">
        <v>36.4</v>
      </c>
      <c r="C369" s="38">
        <v>244.82</v>
      </c>
      <c r="D369" s="40">
        <v>1060.7</v>
      </c>
      <c r="E369" s="41" t="s">
        <v>71</v>
      </c>
      <c r="M369" s="39">
        <v>36.4</v>
      </c>
      <c r="N369" s="38">
        <v>244.82</v>
      </c>
      <c r="O369" s="40">
        <v>1060.7</v>
      </c>
    </row>
    <row r="370" spans="2:15" x14ac:dyDescent="0.3">
      <c r="B370" s="39">
        <v>36.5</v>
      </c>
      <c r="C370" s="38">
        <v>244.98</v>
      </c>
      <c r="D370" s="40">
        <v>1061.5</v>
      </c>
      <c r="E370" s="41" t="s">
        <v>71</v>
      </c>
      <c r="M370" s="39">
        <v>36.5</v>
      </c>
      <c r="N370" s="38">
        <v>244.98</v>
      </c>
      <c r="O370" s="40">
        <v>1061.5</v>
      </c>
    </row>
    <row r="371" spans="2:15" x14ac:dyDescent="0.3">
      <c r="B371" s="39">
        <v>36.6</v>
      </c>
      <c r="C371" s="38">
        <v>245.14</v>
      </c>
      <c r="D371" s="40">
        <v>1062.2</v>
      </c>
      <c r="E371" s="41" t="s">
        <v>71</v>
      </c>
      <c r="M371" s="39">
        <v>36.6</v>
      </c>
      <c r="N371" s="38">
        <v>245.14</v>
      </c>
      <c r="O371" s="40">
        <v>1062.2</v>
      </c>
    </row>
    <row r="372" spans="2:15" x14ac:dyDescent="0.3">
      <c r="B372" s="39">
        <v>36.700000000000003</v>
      </c>
      <c r="C372" s="38">
        <v>245.3</v>
      </c>
      <c r="D372" s="40">
        <v>1063</v>
      </c>
      <c r="E372" s="41" t="s">
        <v>71</v>
      </c>
      <c r="M372" s="39">
        <v>36.700000000000003</v>
      </c>
      <c r="N372" s="38">
        <v>245.3</v>
      </c>
      <c r="O372" s="40">
        <v>1063</v>
      </c>
    </row>
    <row r="373" spans="2:15" x14ac:dyDescent="0.3">
      <c r="B373" s="39">
        <v>36.799999999999997</v>
      </c>
      <c r="C373" s="38">
        <v>245.46</v>
      </c>
      <c r="D373" s="40">
        <v>1063.8</v>
      </c>
      <c r="E373" s="41" t="s">
        <v>71</v>
      </c>
      <c r="M373" s="39">
        <v>36.799999999999997</v>
      </c>
      <c r="N373" s="38">
        <v>245.46</v>
      </c>
      <c r="O373" s="40">
        <v>1063.8</v>
      </c>
    </row>
    <row r="374" spans="2:15" x14ac:dyDescent="0.3">
      <c r="B374" s="39">
        <v>36.9</v>
      </c>
      <c r="C374" s="38">
        <v>245.61</v>
      </c>
      <c r="D374" s="40">
        <v>1064.5</v>
      </c>
      <c r="E374" s="41" t="s">
        <v>71</v>
      </c>
      <c r="M374" s="39">
        <v>36.9</v>
      </c>
      <c r="N374" s="38">
        <v>245.61</v>
      </c>
      <c r="O374" s="40">
        <v>1064.5</v>
      </c>
    </row>
    <row r="375" spans="2:15" x14ac:dyDescent="0.3">
      <c r="B375" s="39">
        <v>37</v>
      </c>
      <c r="C375" s="38">
        <v>245.77</v>
      </c>
      <c r="D375" s="40">
        <v>1065.3</v>
      </c>
      <c r="E375" s="41" t="s">
        <v>71</v>
      </c>
      <c r="M375" s="39">
        <v>37</v>
      </c>
      <c r="N375" s="38">
        <v>245.77</v>
      </c>
      <c r="O375" s="40">
        <v>1065.3</v>
      </c>
    </row>
    <row r="376" spans="2:15" x14ac:dyDescent="0.3">
      <c r="B376" s="39">
        <v>37.1</v>
      </c>
      <c r="C376" s="38">
        <v>245.93</v>
      </c>
      <c r="D376" s="40">
        <v>1066</v>
      </c>
      <c r="E376" s="41" t="s">
        <v>71</v>
      </c>
      <c r="M376" s="39">
        <v>37.1</v>
      </c>
      <c r="N376" s="38">
        <v>245.93</v>
      </c>
      <c r="O376" s="40">
        <v>1066</v>
      </c>
    </row>
    <row r="377" spans="2:15" x14ac:dyDescent="0.3">
      <c r="B377" s="39">
        <v>37.200000000000003</v>
      </c>
      <c r="C377" s="38">
        <v>246.09</v>
      </c>
      <c r="D377" s="40">
        <v>1066.8</v>
      </c>
      <c r="E377" s="41" t="s">
        <v>71</v>
      </c>
      <c r="M377" s="39">
        <v>37.200000000000003</v>
      </c>
      <c r="N377" s="38">
        <v>246.09</v>
      </c>
      <c r="O377" s="40">
        <v>1066.8</v>
      </c>
    </row>
    <row r="378" spans="2:15" x14ac:dyDescent="0.3">
      <c r="B378" s="39">
        <v>37.299999999999997</v>
      </c>
      <c r="C378" s="38">
        <v>246.24</v>
      </c>
      <c r="D378" s="40">
        <v>1067.5</v>
      </c>
      <c r="E378" s="41" t="s">
        <v>71</v>
      </c>
      <c r="M378" s="39">
        <v>37.299999999999997</v>
      </c>
      <c r="N378" s="38">
        <v>246.24</v>
      </c>
      <c r="O378" s="40">
        <v>1067.5</v>
      </c>
    </row>
    <row r="379" spans="2:15" x14ac:dyDescent="0.3">
      <c r="B379" s="39">
        <v>37.4</v>
      </c>
      <c r="C379" s="38">
        <v>246.4</v>
      </c>
      <c r="D379" s="40">
        <v>1068.3</v>
      </c>
      <c r="E379" s="41" t="s">
        <v>71</v>
      </c>
      <c r="M379" s="39">
        <v>37.4</v>
      </c>
      <c r="N379" s="38">
        <v>246.4</v>
      </c>
      <c r="O379" s="40">
        <v>1068.3</v>
      </c>
    </row>
    <row r="380" spans="2:15" x14ac:dyDescent="0.3">
      <c r="B380" s="39">
        <v>37.5</v>
      </c>
      <c r="C380" s="38">
        <v>246.56</v>
      </c>
      <c r="D380" s="40">
        <v>1069.0999999999999</v>
      </c>
      <c r="E380" s="41" t="s">
        <v>71</v>
      </c>
      <c r="M380" s="39">
        <v>37.5</v>
      </c>
      <c r="N380" s="38">
        <v>246.56</v>
      </c>
      <c r="O380" s="40">
        <v>1069.0999999999999</v>
      </c>
    </row>
    <row r="381" spans="2:15" x14ac:dyDescent="0.3">
      <c r="B381" s="39">
        <v>37.6</v>
      </c>
      <c r="C381" s="38">
        <v>246.71</v>
      </c>
      <c r="D381" s="40">
        <v>1069.8</v>
      </c>
      <c r="E381" s="41" t="s">
        <v>71</v>
      </c>
      <c r="M381" s="39">
        <v>37.6</v>
      </c>
      <c r="N381" s="38">
        <v>246.71</v>
      </c>
      <c r="O381" s="40">
        <v>1069.8</v>
      </c>
    </row>
    <row r="382" spans="2:15" x14ac:dyDescent="0.3">
      <c r="B382" s="39">
        <v>37.700000000000003</v>
      </c>
      <c r="C382" s="38">
        <v>246.87</v>
      </c>
      <c r="D382" s="40">
        <v>1070.5999999999999</v>
      </c>
      <c r="E382" s="41" t="s">
        <v>71</v>
      </c>
      <c r="M382" s="39">
        <v>37.700000000000003</v>
      </c>
      <c r="N382" s="38">
        <v>246.87</v>
      </c>
      <c r="O382" s="40">
        <v>1070.5999999999999</v>
      </c>
    </row>
    <row r="383" spans="2:15" x14ac:dyDescent="0.3">
      <c r="B383" s="39">
        <v>37.799999999999997</v>
      </c>
      <c r="C383" s="38">
        <v>247.02</v>
      </c>
      <c r="D383" s="40">
        <v>1071.3</v>
      </c>
      <c r="E383" s="41" t="s">
        <v>71</v>
      </c>
      <c r="M383" s="39">
        <v>37.799999999999997</v>
      </c>
      <c r="N383" s="38">
        <v>247.02</v>
      </c>
      <c r="O383" s="40">
        <v>1071.3</v>
      </c>
    </row>
    <row r="384" spans="2:15" x14ac:dyDescent="0.3">
      <c r="B384" s="39">
        <v>37.9</v>
      </c>
      <c r="C384" s="38">
        <v>247.18</v>
      </c>
      <c r="D384" s="40">
        <v>1072.0999999999999</v>
      </c>
      <c r="E384" s="41" t="s">
        <v>71</v>
      </c>
      <c r="M384" s="39">
        <v>37.9</v>
      </c>
      <c r="N384" s="38">
        <v>247.18</v>
      </c>
      <c r="O384" s="40">
        <v>1072.0999999999999</v>
      </c>
    </row>
    <row r="385" spans="2:15" x14ac:dyDescent="0.3">
      <c r="B385" s="39">
        <v>38</v>
      </c>
      <c r="C385" s="38">
        <v>247.33</v>
      </c>
      <c r="D385" s="40">
        <v>1072.8</v>
      </c>
      <c r="E385" s="41" t="s">
        <v>71</v>
      </c>
      <c r="M385" s="39">
        <v>38</v>
      </c>
      <c r="N385" s="38">
        <v>247.33</v>
      </c>
      <c r="O385" s="40">
        <v>1072.8</v>
      </c>
    </row>
    <row r="386" spans="2:15" x14ac:dyDescent="0.3">
      <c r="B386" s="39">
        <v>38.1</v>
      </c>
      <c r="C386" s="38">
        <v>247.48</v>
      </c>
      <c r="D386" s="40">
        <v>1073.5999999999999</v>
      </c>
      <c r="E386" s="41" t="s">
        <v>71</v>
      </c>
      <c r="M386" s="39">
        <v>38.1</v>
      </c>
      <c r="N386" s="38">
        <v>247.48</v>
      </c>
      <c r="O386" s="40">
        <v>1073.5999999999999</v>
      </c>
    </row>
    <row r="387" spans="2:15" x14ac:dyDescent="0.3">
      <c r="B387" s="39">
        <v>38.200000000000003</v>
      </c>
      <c r="C387" s="38">
        <v>247.64</v>
      </c>
      <c r="D387" s="40">
        <v>1074.3</v>
      </c>
      <c r="E387" s="41" t="s">
        <v>71</v>
      </c>
      <c r="M387" s="39">
        <v>38.200000000000003</v>
      </c>
      <c r="N387" s="38">
        <v>247.64</v>
      </c>
      <c r="O387" s="40">
        <v>1074.3</v>
      </c>
    </row>
    <row r="388" spans="2:15" x14ac:dyDescent="0.3">
      <c r="B388" s="39">
        <v>38.299999999999997</v>
      </c>
      <c r="C388" s="38">
        <v>247.79</v>
      </c>
      <c r="D388" s="40">
        <v>1075</v>
      </c>
      <c r="E388" s="41" t="s">
        <v>71</v>
      </c>
      <c r="M388" s="39">
        <v>38.299999999999997</v>
      </c>
      <c r="N388" s="38">
        <v>247.79</v>
      </c>
      <c r="O388" s="40">
        <v>1075</v>
      </c>
    </row>
    <row r="389" spans="2:15" x14ac:dyDescent="0.3">
      <c r="B389" s="39">
        <v>38.4</v>
      </c>
      <c r="C389" s="38">
        <v>247.94</v>
      </c>
      <c r="D389" s="40">
        <v>1075.8</v>
      </c>
      <c r="E389" s="41" t="s">
        <v>71</v>
      </c>
      <c r="M389" s="39">
        <v>38.4</v>
      </c>
      <c r="N389" s="38">
        <v>247.94</v>
      </c>
      <c r="O389" s="40">
        <v>1075.8</v>
      </c>
    </row>
    <row r="390" spans="2:15" x14ac:dyDescent="0.3">
      <c r="B390" s="39">
        <v>38.5</v>
      </c>
      <c r="C390" s="38">
        <v>248.1</v>
      </c>
      <c r="D390" s="40">
        <v>1076.5</v>
      </c>
      <c r="E390" s="41" t="s">
        <v>71</v>
      </c>
      <c r="M390" s="39">
        <v>38.5</v>
      </c>
      <c r="N390" s="38">
        <v>248.1</v>
      </c>
      <c r="O390" s="40">
        <v>1076.5</v>
      </c>
    </row>
    <row r="391" spans="2:15" x14ac:dyDescent="0.3">
      <c r="B391" s="39">
        <v>38.6</v>
      </c>
      <c r="C391" s="38">
        <v>248.25</v>
      </c>
      <c r="D391" s="40">
        <v>1077.3</v>
      </c>
      <c r="E391" s="41" t="s">
        <v>71</v>
      </c>
      <c r="M391" s="39">
        <v>38.6</v>
      </c>
      <c r="N391" s="38">
        <v>248.25</v>
      </c>
      <c r="O391" s="40">
        <v>1077.3</v>
      </c>
    </row>
    <row r="392" spans="2:15" x14ac:dyDescent="0.3">
      <c r="B392" s="39">
        <v>38.700000000000003</v>
      </c>
      <c r="C392" s="38">
        <v>248.4</v>
      </c>
      <c r="D392" s="40">
        <v>1078</v>
      </c>
      <c r="E392" s="41" t="s">
        <v>71</v>
      </c>
      <c r="M392" s="39">
        <v>38.700000000000003</v>
      </c>
      <c r="N392" s="38">
        <v>248.4</v>
      </c>
      <c r="O392" s="40">
        <v>1078</v>
      </c>
    </row>
    <row r="393" spans="2:15" x14ac:dyDescent="0.3">
      <c r="B393" s="39">
        <v>38.799999999999997</v>
      </c>
      <c r="C393" s="38">
        <v>248.55</v>
      </c>
      <c r="D393" s="40">
        <v>1078.7</v>
      </c>
      <c r="E393" s="41" t="s">
        <v>71</v>
      </c>
      <c r="M393" s="39">
        <v>38.799999999999997</v>
      </c>
      <c r="N393" s="38">
        <v>248.55</v>
      </c>
      <c r="O393" s="40">
        <v>1078.7</v>
      </c>
    </row>
    <row r="394" spans="2:15" x14ac:dyDescent="0.3">
      <c r="B394" s="39">
        <v>38.9</v>
      </c>
      <c r="C394" s="38">
        <v>248.71</v>
      </c>
      <c r="D394" s="40">
        <v>1079.5</v>
      </c>
      <c r="E394" s="41" t="s">
        <v>71</v>
      </c>
      <c r="M394" s="39">
        <v>38.9</v>
      </c>
      <c r="N394" s="38">
        <v>248.71</v>
      </c>
      <c r="O394" s="40">
        <v>1079.5</v>
      </c>
    </row>
    <row r="395" spans="2:15" x14ac:dyDescent="0.3">
      <c r="B395" s="39">
        <v>39</v>
      </c>
      <c r="C395" s="38">
        <v>248.86</v>
      </c>
      <c r="D395" s="40">
        <v>1080.2</v>
      </c>
      <c r="E395" s="41" t="s">
        <v>71</v>
      </c>
      <c r="M395" s="39">
        <v>39</v>
      </c>
      <c r="N395" s="38">
        <v>248.86</v>
      </c>
      <c r="O395" s="40">
        <v>1080.2</v>
      </c>
    </row>
    <row r="396" spans="2:15" x14ac:dyDescent="0.3">
      <c r="B396" s="39">
        <v>39.1</v>
      </c>
      <c r="C396" s="38">
        <v>249.01</v>
      </c>
      <c r="D396" s="40">
        <v>1080.9000000000001</v>
      </c>
      <c r="E396" s="41" t="s">
        <v>71</v>
      </c>
      <c r="M396" s="39">
        <v>39.1</v>
      </c>
      <c r="N396" s="38">
        <v>249.01</v>
      </c>
      <c r="O396" s="40">
        <v>1080.9000000000001</v>
      </c>
    </row>
    <row r="397" spans="2:15" x14ac:dyDescent="0.3">
      <c r="B397" s="39">
        <v>39.200000000000003</v>
      </c>
      <c r="C397" s="38">
        <v>249.16</v>
      </c>
      <c r="D397" s="40">
        <v>1081.7</v>
      </c>
      <c r="E397" s="41" t="s">
        <v>71</v>
      </c>
      <c r="M397" s="39">
        <v>39.200000000000003</v>
      </c>
      <c r="N397" s="38">
        <v>249.16</v>
      </c>
      <c r="O397" s="40">
        <v>1081.7</v>
      </c>
    </row>
    <row r="398" spans="2:15" x14ac:dyDescent="0.3">
      <c r="B398" s="39">
        <v>39.299999999999997</v>
      </c>
      <c r="C398" s="38">
        <v>249.31</v>
      </c>
      <c r="D398" s="40">
        <v>1082.4000000000001</v>
      </c>
      <c r="E398" s="41" t="s">
        <v>71</v>
      </c>
      <c r="M398" s="39">
        <v>39.299999999999997</v>
      </c>
      <c r="N398" s="38">
        <v>249.31</v>
      </c>
      <c r="O398" s="40">
        <v>1082.4000000000001</v>
      </c>
    </row>
    <row r="399" spans="2:15" x14ac:dyDescent="0.3">
      <c r="B399" s="39">
        <v>39.4</v>
      </c>
      <c r="C399" s="38">
        <v>249.46</v>
      </c>
      <c r="D399" s="40">
        <v>1083.0999999999999</v>
      </c>
      <c r="E399" s="41" t="s">
        <v>71</v>
      </c>
      <c r="M399" s="39">
        <v>39.4</v>
      </c>
      <c r="N399" s="38">
        <v>249.46</v>
      </c>
      <c r="O399" s="40">
        <v>1083.0999999999999</v>
      </c>
    </row>
    <row r="400" spans="2:15" x14ac:dyDescent="0.3">
      <c r="B400" s="39">
        <v>39.5</v>
      </c>
      <c r="C400" s="38">
        <v>249.61</v>
      </c>
      <c r="D400" s="40">
        <v>1083.9000000000001</v>
      </c>
      <c r="E400" s="41" t="s">
        <v>71</v>
      </c>
      <c r="M400" s="39">
        <v>39.5</v>
      </c>
      <c r="N400" s="38">
        <v>249.61</v>
      </c>
      <c r="O400" s="40">
        <v>1083.9000000000001</v>
      </c>
    </row>
    <row r="401" spans="2:15" x14ac:dyDescent="0.3">
      <c r="B401" s="39">
        <v>39.6</v>
      </c>
      <c r="C401" s="38">
        <v>249.76</v>
      </c>
      <c r="D401" s="40">
        <v>1084.5999999999999</v>
      </c>
      <c r="E401" s="41" t="s">
        <v>71</v>
      </c>
      <c r="M401" s="39">
        <v>39.6</v>
      </c>
      <c r="N401" s="38">
        <v>249.76</v>
      </c>
      <c r="O401" s="40">
        <v>1084.5999999999999</v>
      </c>
    </row>
    <row r="402" spans="2:15" x14ac:dyDescent="0.3">
      <c r="B402" s="39">
        <v>39.700000000000003</v>
      </c>
      <c r="C402" s="38">
        <v>249.91</v>
      </c>
      <c r="D402" s="40">
        <v>1085.3</v>
      </c>
      <c r="E402" s="41" t="s">
        <v>71</v>
      </c>
      <c r="M402" s="39">
        <v>39.700000000000003</v>
      </c>
      <c r="N402" s="38">
        <v>249.91</v>
      </c>
      <c r="O402" s="40">
        <v>1085.3</v>
      </c>
    </row>
    <row r="403" spans="2:15" x14ac:dyDescent="0.3">
      <c r="B403" s="39">
        <v>39.799999999999997</v>
      </c>
      <c r="C403" s="38">
        <v>250.06</v>
      </c>
      <c r="D403" s="40">
        <v>1086</v>
      </c>
      <c r="E403" s="41" t="s">
        <v>71</v>
      </c>
      <c r="M403" s="39">
        <v>39.799999999999997</v>
      </c>
      <c r="N403" s="38">
        <v>250.06</v>
      </c>
      <c r="O403" s="40">
        <v>1086</v>
      </c>
    </row>
    <row r="404" spans="2:15" x14ac:dyDescent="0.3">
      <c r="B404" s="39">
        <v>39.9</v>
      </c>
      <c r="C404" s="38">
        <v>250.21</v>
      </c>
      <c r="D404" s="40">
        <v>1086.8</v>
      </c>
      <c r="E404" s="41" t="s">
        <v>71</v>
      </c>
      <c r="M404" s="39">
        <v>39.9</v>
      </c>
      <c r="N404" s="38">
        <v>250.21</v>
      </c>
      <c r="O404" s="40">
        <v>1086.8</v>
      </c>
    </row>
    <row r="405" spans="2:15" x14ac:dyDescent="0.3">
      <c r="B405" s="39">
        <v>40</v>
      </c>
      <c r="C405" s="38">
        <v>250.35</v>
      </c>
      <c r="D405" s="40">
        <v>1087.5</v>
      </c>
      <c r="E405" s="41" t="s">
        <v>71</v>
      </c>
      <c r="M405" s="39">
        <v>40</v>
      </c>
      <c r="N405" s="38">
        <v>250.35</v>
      </c>
      <c r="O405" s="40">
        <v>1087.5</v>
      </c>
    </row>
    <row r="406" spans="2:15" x14ac:dyDescent="0.3">
      <c r="B406" s="39">
        <v>40.1</v>
      </c>
      <c r="C406" s="38">
        <v>250.5</v>
      </c>
      <c r="D406" s="40">
        <v>1088.2</v>
      </c>
      <c r="E406" s="41" t="s">
        <v>71</v>
      </c>
      <c r="M406" s="39">
        <v>40.1</v>
      </c>
      <c r="N406" s="38">
        <v>250.5</v>
      </c>
      <c r="O406" s="40">
        <v>1088.2</v>
      </c>
    </row>
    <row r="407" spans="2:15" x14ac:dyDescent="0.3">
      <c r="B407" s="39">
        <v>40.200000000000003</v>
      </c>
      <c r="C407" s="38">
        <v>250.65</v>
      </c>
      <c r="D407" s="40">
        <v>1088.9000000000001</v>
      </c>
      <c r="E407" s="41" t="s">
        <v>71</v>
      </c>
      <c r="M407" s="39">
        <v>40.200000000000003</v>
      </c>
      <c r="N407" s="38">
        <v>250.65</v>
      </c>
      <c r="O407" s="40">
        <v>1088.9000000000001</v>
      </c>
    </row>
    <row r="408" spans="2:15" x14ac:dyDescent="0.3">
      <c r="B408" s="39">
        <v>40.299999999999997</v>
      </c>
      <c r="C408" s="38">
        <v>250.8</v>
      </c>
      <c r="D408" s="40">
        <v>1089.7</v>
      </c>
      <c r="E408" s="41" t="s">
        <v>71</v>
      </c>
      <c r="M408" s="39">
        <v>40.299999999999997</v>
      </c>
      <c r="N408" s="38">
        <v>250.8</v>
      </c>
      <c r="O408" s="40">
        <v>1089.7</v>
      </c>
    </row>
    <row r="409" spans="2:15" x14ac:dyDescent="0.3">
      <c r="B409" s="39">
        <v>40.4</v>
      </c>
      <c r="C409" s="38">
        <v>250.94</v>
      </c>
      <c r="D409" s="40">
        <v>1090.4000000000001</v>
      </c>
      <c r="E409" s="41" t="s">
        <v>71</v>
      </c>
      <c r="M409" s="39">
        <v>40.4</v>
      </c>
      <c r="N409" s="38">
        <v>250.94</v>
      </c>
      <c r="O409" s="40">
        <v>1090.4000000000001</v>
      </c>
    </row>
    <row r="410" spans="2:15" x14ac:dyDescent="0.3">
      <c r="B410" s="39">
        <v>40.5</v>
      </c>
      <c r="C410" s="38">
        <v>251.09</v>
      </c>
      <c r="D410" s="40">
        <v>1091.0999999999999</v>
      </c>
      <c r="E410" s="41" t="s">
        <v>71</v>
      </c>
      <c r="M410" s="39">
        <v>40.5</v>
      </c>
      <c r="N410" s="38">
        <v>251.09</v>
      </c>
      <c r="O410" s="40">
        <v>1091.0999999999999</v>
      </c>
    </row>
    <row r="411" spans="2:15" x14ac:dyDescent="0.3">
      <c r="B411" s="39">
        <v>40.6</v>
      </c>
      <c r="C411" s="38">
        <v>251.24</v>
      </c>
      <c r="D411" s="40">
        <v>1091.8</v>
      </c>
      <c r="E411" s="41" t="s">
        <v>71</v>
      </c>
      <c r="M411" s="39">
        <v>40.6</v>
      </c>
      <c r="N411" s="38">
        <v>251.24</v>
      </c>
      <c r="O411" s="40">
        <v>1091.8</v>
      </c>
    </row>
    <row r="412" spans="2:15" x14ac:dyDescent="0.3">
      <c r="B412" s="39">
        <v>40.700000000000003</v>
      </c>
      <c r="C412" s="38">
        <v>251.39</v>
      </c>
      <c r="D412" s="40">
        <v>1092.5</v>
      </c>
      <c r="E412" s="41" t="s">
        <v>71</v>
      </c>
      <c r="M412" s="39">
        <v>40.700000000000003</v>
      </c>
      <c r="N412" s="38">
        <v>251.39</v>
      </c>
      <c r="O412" s="40">
        <v>1092.5</v>
      </c>
    </row>
    <row r="413" spans="2:15" x14ac:dyDescent="0.3">
      <c r="B413" s="39">
        <v>40.799999999999997</v>
      </c>
      <c r="C413" s="38">
        <v>251.53</v>
      </c>
      <c r="D413" s="40">
        <v>1093.2</v>
      </c>
      <c r="E413" s="41" t="s">
        <v>71</v>
      </c>
      <c r="M413" s="39">
        <v>40.799999999999997</v>
      </c>
      <c r="N413" s="38">
        <v>251.53</v>
      </c>
      <c r="O413" s="40">
        <v>1093.2</v>
      </c>
    </row>
    <row r="414" spans="2:15" x14ac:dyDescent="0.3">
      <c r="B414" s="39">
        <v>40.9</v>
      </c>
      <c r="C414" s="38">
        <v>251.68</v>
      </c>
      <c r="D414" s="40">
        <v>1093.9000000000001</v>
      </c>
      <c r="E414" s="41" t="s">
        <v>71</v>
      </c>
      <c r="M414" s="39">
        <v>40.9</v>
      </c>
      <c r="N414" s="38">
        <v>251.68</v>
      </c>
      <c r="O414" s="40">
        <v>1093.9000000000001</v>
      </c>
    </row>
    <row r="415" spans="2:15" x14ac:dyDescent="0.3">
      <c r="B415" s="39">
        <v>41</v>
      </c>
      <c r="C415" s="38">
        <v>251.82</v>
      </c>
      <c r="D415" s="40">
        <v>1094.7</v>
      </c>
      <c r="E415" s="41" t="s">
        <v>71</v>
      </c>
      <c r="M415" s="39">
        <v>41</v>
      </c>
      <c r="N415" s="38">
        <v>251.82</v>
      </c>
      <c r="O415" s="40">
        <v>1094.7</v>
      </c>
    </row>
    <row r="416" spans="2:15" x14ac:dyDescent="0.3">
      <c r="B416" s="39">
        <v>41.1</v>
      </c>
      <c r="C416" s="38">
        <v>251.97</v>
      </c>
      <c r="D416" s="40">
        <v>1095.4000000000001</v>
      </c>
      <c r="E416" s="41" t="s">
        <v>71</v>
      </c>
      <c r="M416" s="39">
        <v>41.1</v>
      </c>
      <c r="N416" s="38">
        <v>251.97</v>
      </c>
      <c r="O416" s="40">
        <v>1095.4000000000001</v>
      </c>
    </row>
    <row r="417" spans="2:15" x14ac:dyDescent="0.3">
      <c r="B417" s="39">
        <v>41.2</v>
      </c>
      <c r="C417" s="38">
        <v>252.11</v>
      </c>
      <c r="D417" s="40">
        <v>1096.0999999999999</v>
      </c>
      <c r="E417" s="41" t="s">
        <v>71</v>
      </c>
      <c r="M417" s="39">
        <v>41.2</v>
      </c>
      <c r="N417" s="38">
        <v>252.11</v>
      </c>
      <c r="O417" s="40">
        <v>1096.0999999999999</v>
      </c>
    </row>
    <row r="418" spans="2:15" x14ac:dyDescent="0.3">
      <c r="B418" s="39">
        <v>41.3</v>
      </c>
      <c r="C418" s="38">
        <v>252.26</v>
      </c>
      <c r="D418" s="40">
        <v>1096.8</v>
      </c>
      <c r="E418" s="41" t="s">
        <v>71</v>
      </c>
      <c r="M418" s="39">
        <v>41.3</v>
      </c>
      <c r="N418" s="38">
        <v>252.26</v>
      </c>
      <c r="O418" s="40">
        <v>1096.8</v>
      </c>
    </row>
    <row r="419" spans="2:15" x14ac:dyDescent="0.3">
      <c r="B419" s="39">
        <v>41.4</v>
      </c>
      <c r="C419" s="38">
        <v>252.4</v>
      </c>
      <c r="D419" s="40">
        <v>1097.5</v>
      </c>
      <c r="E419" s="41" t="s">
        <v>71</v>
      </c>
      <c r="M419" s="39">
        <v>41.4</v>
      </c>
      <c r="N419" s="38">
        <v>252.4</v>
      </c>
      <c r="O419" s="40">
        <v>1097.5</v>
      </c>
    </row>
    <row r="420" spans="2:15" x14ac:dyDescent="0.3">
      <c r="B420" s="39">
        <v>41.5</v>
      </c>
      <c r="C420" s="38">
        <v>252.55</v>
      </c>
      <c r="D420" s="40">
        <v>1098.2</v>
      </c>
      <c r="E420" s="41" t="s">
        <v>71</v>
      </c>
      <c r="M420" s="39">
        <v>41.5</v>
      </c>
      <c r="N420" s="38">
        <v>252.55</v>
      </c>
      <c r="O420" s="40">
        <v>1098.2</v>
      </c>
    </row>
    <row r="421" spans="2:15" x14ac:dyDescent="0.3">
      <c r="B421" s="39">
        <v>41.6</v>
      </c>
      <c r="C421" s="38">
        <v>252.69</v>
      </c>
      <c r="D421" s="40">
        <v>1098.9000000000001</v>
      </c>
      <c r="E421" s="41" t="s">
        <v>71</v>
      </c>
      <c r="M421" s="39">
        <v>41.6</v>
      </c>
      <c r="N421" s="38">
        <v>252.69</v>
      </c>
      <c r="O421" s="40">
        <v>1098.9000000000001</v>
      </c>
    </row>
    <row r="422" spans="2:15" x14ac:dyDescent="0.3">
      <c r="B422" s="39">
        <v>41.7</v>
      </c>
      <c r="C422" s="38">
        <v>252.83</v>
      </c>
      <c r="D422" s="40">
        <v>1099.5999999999999</v>
      </c>
      <c r="E422" s="41" t="s">
        <v>71</v>
      </c>
      <c r="M422" s="39">
        <v>41.7</v>
      </c>
      <c r="N422" s="38">
        <v>252.83</v>
      </c>
      <c r="O422" s="40">
        <v>1099.5999999999999</v>
      </c>
    </row>
    <row r="423" spans="2:15" x14ac:dyDescent="0.3">
      <c r="B423" s="39">
        <v>41.8</v>
      </c>
      <c r="C423" s="38">
        <v>252.98</v>
      </c>
      <c r="D423" s="40">
        <v>1100.3</v>
      </c>
      <c r="E423" s="41" t="s">
        <v>71</v>
      </c>
      <c r="M423" s="39">
        <v>41.8</v>
      </c>
      <c r="N423" s="38">
        <v>252.98</v>
      </c>
      <c r="O423" s="40">
        <v>1100.3</v>
      </c>
    </row>
    <row r="424" spans="2:15" x14ac:dyDescent="0.3">
      <c r="B424" s="39">
        <v>41.9</v>
      </c>
      <c r="C424" s="38">
        <v>253.12</v>
      </c>
      <c r="D424" s="40">
        <v>1101</v>
      </c>
      <c r="E424" s="41" t="s">
        <v>71</v>
      </c>
      <c r="M424" s="39">
        <v>41.9</v>
      </c>
      <c r="N424" s="38">
        <v>253.12</v>
      </c>
      <c r="O424" s="40">
        <v>1101</v>
      </c>
    </row>
    <row r="425" spans="2:15" x14ac:dyDescent="0.3">
      <c r="B425" s="39">
        <v>42</v>
      </c>
      <c r="C425" s="38">
        <v>253.26</v>
      </c>
      <c r="D425" s="40">
        <v>1101.7</v>
      </c>
      <c r="E425" s="41" t="s">
        <v>71</v>
      </c>
      <c r="M425" s="39">
        <v>42</v>
      </c>
      <c r="N425" s="38">
        <v>253.26</v>
      </c>
      <c r="O425" s="40">
        <v>1101.7</v>
      </c>
    </row>
    <row r="426" spans="2:15" x14ac:dyDescent="0.3">
      <c r="B426" s="39">
        <v>42.1</v>
      </c>
      <c r="C426" s="38">
        <v>253.41</v>
      </c>
      <c r="D426" s="40">
        <v>1102.4000000000001</v>
      </c>
      <c r="E426" s="41" t="s">
        <v>71</v>
      </c>
      <c r="M426" s="39">
        <v>42.1</v>
      </c>
      <c r="N426" s="38">
        <v>253.41</v>
      </c>
      <c r="O426" s="40">
        <v>1102.4000000000001</v>
      </c>
    </row>
    <row r="427" spans="2:15" x14ac:dyDescent="0.3">
      <c r="B427" s="39">
        <v>42.2</v>
      </c>
      <c r="C427" s="38">
        <v>253.55</v>
      </c>
      <c r="D427" s="40">
        <v>1103.0999999999999</v>
      </c>
      <c r="E427" s="41" t="s">
        <v>71</v>
      </c>
      <c r="M427" s="39">
        <v>42.2</v>
      </c>
      <c r="N427" s="38">
        <v>253.55</v>
      </c>
      <c r="O427" s="40">
        <v>1103.0999999999999</v>
      </c>
    </row>
    <row r="428" spans="2:15" x14ac:dyDescent="0.3">
      <c r="B428" s="39">
        <v>42.3</v>
      </c>
      <c r="C428" s="38">
        <v>253.69</v>
      </c>
      <c r="D428" s="40">
        <v>1103.8</v>
      </c>
      <c r="E428" s="41" t="s">
        <v>71</v>
      </c>
      <c r="M428" s="39">
        <v>42.3</v>
      </c>
      <c r="N428" s="38">
        <v>253.69</v>
      </c>
      <c r="O428" s="40">
        <v>1103.8</v>
      </c>
    </row>
    <row r="429" spans="2:15" x14ac:dyDescent="0.3">
      <c r="B429" s="39">
        <v>42.4</v>
      </c>
      <c r="C429" s="38">
        <v>253.83</v>
      </c>
      <c r="D429" s="40">
        <v>1104.5</v>
      </c>
      <c r="E429" s="41" t="s">
        <v>71</v>
      </c>
      <c r="M429" s="39">
        <v>42.4</v>
      </c>
      <c r="N429" s="38">
        <v>253.83</v>
      </c>
      <c r="O429" s="40">
        <v>1104.5</v>
      </c>
    </row>
    <row r="430" spans="2:15" x14ac:dyDescent="0.3">
      <c r="B430" s="39">
        <v>42.5</v>
      </c>
      <c r="C430" s="38">
        <v>253.98</v>
      </c>
      <c r="D430" s="40">
        <v>1105.2</v>
      </c>
      <c r="E430" s="41" t="s">
        <v>71</v>
      </c>
      <c r="M430" s="39">
        <v>42.5</v>
      </c>
      <c r="N430" s="38">
        <v>253.98</v>
      </c>
      <c r="O430" s="40">
        <v>1105.2</v>
      </c>
    </row>
    <row r="431" spans="2:15" x14ac:dyDescent="0.3">
      <c r="B431" s="39">
        <v>42.6</v>
      </c>
      <c r="C431" s="38">
        <v>254.12</v>
      </c>
      <c r="D431" s="40">
        <v>1105.9000000000001</v>
      </c>
      <c r="E431" s="41" t="s">
        <v>71</v>
      </c>
      <c r="M431" s="39">
        <v>42.6</v>
      </c>
      <c r="N431" s="38">
        <v>254.12</v>
      </c>
      <c r="O431" s="40">
        <v>1105.9000000000001</v>
      </c>
    </row>
    <row r="432" spans="2:15" x14ac:dyDescent="0.3">
      <c r="B432" s="39">
        <v>42.7</v>
      </c>
      <c r="C432" s="38">
        <v>254.26</v>
      </c>
      <c r="D432" s="40">
        <v>1106.5999999999999</v>
      </c>
      <c r="E432" s="41" t="s">
        <v>71</v>
      </c>
      <c r="M432" s="39">
        <v>42.7</v>
      </c>
      <c r="N432" s="38">
        <v>254.26</v>
      </c>
      <c r="O432" s="40">
        <v>1106.5999999999999</v>
      </c>
    </row>
    <row r="433" spans="2:15" x14ac:dyDescent="0.3">
      <c r="B433" s="39">
        <v>42.8</v>
      </c>
      <c r="C433" s="38">
        <v>254.4</v>
      </c>
      <c r="D433" s="40">
        <v>1107.3</v>
      </c>
      <c r="E433" s="41" t="s">
        <v>71</v>
      </c>
      <c r="M433" s="39">
        <v>42.8</v>
      </c>
      <c r="N433" s="38">
        <v>254.4</v>
      </c>
      <c r="O433" s="40">
        <v>1107.3</v>
      </c>
    </row>
    <row r="434" spans="2:15" x14ac:dyDescent="0.3">
      <c r="B434" s="39">
        <v>42.9</v>
      </c>
      <c r="C434" s="38">
        <v>254.54</v>
      </c>
      <c r="D434" s="40">
        <v>1108</v>
      </c>
      <c r="E434" s="41" t="s">
        <v>71</v>
      </c>
      <c r="M434" s="39">
        <v>42.9</v>
      </c>
      <c r="N434" s="38">
        <v>254.54</v>
      </c>
      <c r="O434" s="40">
        <v>1108</v>
      </c>
    </row>
    <row r="435" spans="2:15" x14ac:dyDescent="0.3">
      <c r="B435" s="39">
        <v>43</v>
      </c>
      <c r="C435" s="38">
        <v>254.68</v>
      </c>
      <c r="D435" s="40">
        <v>1108.7</v>
      </c>
      <c r="E435" s="41" t="s">
        <v>71</v>
      </c>
      <c r="M435" s="39">
        <v>43</v>
      </c>
      <c r="N435" s="38">
        <v>254.68</v>
      </c>
      <c r="O435" s="40">
        <v>1108.7</v>
      </c>
    </row>
    <row r="436" spans="2:15" x14ac:dyDescent="0.3">
      <c r="B436" s="39">
        <v>43.1</v>
      </c>
      <c r="C436" s="38">
        <v>254.82</v>
      </c>
      <c r="D436" s="40">
        <v>1109.3</v>
      </c>
      <c r="E436" s="41" t="s">
        <v>71</v>
      </c>
      <c r="M436" s="39">
        <v>43.1</v>
      </c>
      <c r="N436" s="38">
        <v>254.82</v>
      </c>
      <c r="O436" s="40">
        <v>1109.3</v>
      </c>
    </row>
    <row r="437" spans="2:15" x14ac:dyDescent="0.3">
      <c r="B437" s="39">
        <v>43.2</v>
      </c>
      <c r="C437" s="38">
        <v>254.96</v>
      </c>
      <c r="D437" s="40">
        <v>1110</v>
      </c>
      <c r="E437" s="41" t="s">
        <v>71</v>
      </c>
      <c r="M437" s="39">
        <v>43.2</v>
      </c>
      <c r="N437" s="38">
        <v>254.96</v>
      </c>
      <c r="O437" s="40">
        <v>1110</v>
      </c>
    </row>
    <row r="438" spans="2:15" x14ac:dyDescent="0.3">
      <c r="B438" s="39">
        <v>43.3</v>
      </c>
      <c r="C438" s="38">
        <v>255.1</v>
      </c>
      <c r="D438" s="40">
        <v>1110.7</v>
      </c>
      <c r="E438" s="41" t="s">
        <v>71</v>
      </c>
      <c r="M438" s="39">
        <v>43.3</v>
      </c>
      <c r="N438" s="38">
        <v>255.1</v>
      </c>
      <c r="O438" s="40">
        <v>1110.7</v>
      </c>
    </row>
    <row r="439" spans="2:15" x14ac:dyDescent="0.3">
      <c r="B439" s="39">
        <v>43.4</v>
      </c>
      <c r="C439" s="38">
        <v>255.24</v>
      </c>
      <c r="D439" s="40">
        <v>1111.4000000000001</v>
      </c>
      <c r="E439" s="41" t="s">
        <v>71</v>
      </c>
      <c r="M439" s="39">
        <v>43.4</v>
      </c>
      <c r="N439" s="38">
        <v>255.24</v>
      </c>
      <c r="O439" s="40">
        <v>1111.4000000000001</v>
      </c>
    </row>
    <row r="440" spans="2:15" x14ac:dyDescent="0.3">
      <c r="B440" s="39">
        <v>43.5</v>
      </c>
      <c r="C440" s="38">
        <v>255.38</v>
      </c>
      <c r="D440" s="40">
        <v>1112.0999999999999</v>
      </c>
      <c r="E440" s="41" t="s">
        <v>71</v>
      </c>
      <c r="M440" s="39">
        <v>43.5</v>
      </c>
      <c r="N440" s="38">
        <v>255.38</v>
      </c>
      <c r="O440" s="40">
        <v>1112.0999999999999</v>
      </c>
    </row>
    <row r="441" spans="2:15" x14ac:dyDescent="0.3">
      <c r="B441" s="39">
        <v>43.6</v>
      </c>
      <c r="C441" s="38">
        <v>255.52</v>
      </c>
      <c r="D441" s="40">
        <v>1112.8</v>
      </c>
      <c r="E441" s="41" t="s">
        <v>71</v>
      </c>
      <c r="M441" s="39">
        <v>43.6</v>
      </c>
      <c r="N441" s="38">
        <v>255.52</v>
      </c>
      <c r="O441" s="40">
        <v>1112.8</v>
      </c>
    </row>
    <row r="442" spans="2:15" x14ac:dyDescent="0.3">
      <c r="B442" s="39">
        <v>43.7</v>
      </c>
      <c r="C442" s="38">
        <v>255.66</v>
      </c>
      <c r="D442" s="40">
        <v>1113.5</v>
      </c>
      <c r="E442" s="41" t="s">
        <v>71</v>
      </c>
      <c r="M442" s="39">
        <v>43.7</v>
      </c>
      <c r="N442" s="38">
        <v>255.66</v>
      </c>
      <c r="O442" s="40">
        <v>1113.5</v>
      </c>
    </row>
    <row r="443" spans="2:15" x14ac:dyDescent="0.3">
      <c r="B443" s="39">
        <v>43.8</v>
      </c>
      <c r="C443" s="38">
        <v>255.79</v>
      </c>
      <c r="D443" s="40">
        <v>1114.0999999999999</v>
      </c>
      <c r="E443" s="41" t="s">
        <v>71</v>
      </c>
      <c r="M443" s="39">
        <v>43.8</v>
      </c>
      <c r="N443" s="38">
        <v>255.79</v>
      </c>
      <c r="O443" s="40">
        <v>1114.0999999999999</v>
      </c>
    </row>
    <row r="444" spans="2:15" x14ac:dyDescent="0.3">
      <c r="B444" s="39">
        <v>43.9</v>
      </c>
      <c r="C444" s="38">
        <v>255.93</v>
      </c>
      <c r="D444" s="40">
        <v>1114.8</v>
      </c>
      <c r="E444" s="41" t="s">
        <v>71</v>
      </c>
      <c r="M444" s="39">
        <v>43.9</v>
      </c>
      <c r="N444" s="38">
        <v>255.93</v>
      </c>
      <c r="O444" s="40">
        <v>1114.8</v>
      </c>
    </row>
    <row r="445" spans="2:15" x14ac:dyDescent="0.3">
      <c r="B445" s="39">
        <v>44</v>
      </c>
      <c r="C445" s="38">
        <v>256.07</v>
      </c>
      <c r="D445" s="40">
        <v>1115.5</v>
      </c>
      <c r="E445" s="41" t="s">
        <v>71</v>
      </c>
      <c r="M445" s="39">
        <v>44</v>
      </c>
      <c r="N445" s="38">
        <v>256.07</v>
      </c>
      <c r="O445" s="40">
        <v>1115.5</v>
      </c>
    </row>
    <row r="446" spans="2:15" x14ac:dyDescent="0.3">
      <c r="B446" s="39">
        <v>44.1</v>
      </c>
      <c r="C446" s="38">
        <v>256.20999999999998</v>
      </c>
      <c r="D446" s="40">
        <v>1116.2</v>
      </c>
      <c r="E446" s="41" t="s">
        <v>71</v>
      </c>
      <c r="M446" s="39">
        <v>44.1</v>
      </c>
      <c r="N446" s="38">
        <v>256.20999999999998</v>
      </c>
      <c r="O446" s="40">
        <v>1116.2</v>
      </c>
    </row>
    <row r="447" spans="2:15" x14ac:dyDescent="0.3">
      <c r="B447" s="39">
        <v>44.2</v>
      </c>
      <c r="C447" s="38">
        <v>256.35000000000002</v>
      </c>
      <c r="D447" s="40">
        <v>1116.9000000000001</v>
      </c>
      <c r="E447" s="41" t="s">
        <v>71</v>
      </c>
      <c r="M447" s="39">
        <v>44.2</v>
      </c>
      <c r="N447" s="38">
        <v>256.35000000000002</v>
      </c>
      <c r="O447" s="40">
        <v>1116.9000000000001</v>
      </c>
    </row>
    <row r="448" spans="2:15" x14ac:dyDescent="0.3">
      <c r="B448" s="39">
        <v>44.3</v>
      </c>
      <c r="C448" s="38">
        <v>256.48</v>
      </c>
      <c r="D448" s="40">
        <v>1117.5</v>
      </c>
      <c r="E448" s="41" t="s">
        <v>71</v>
      </c>
      <c r="M448" s="39">
        <v>44.3</v>
      </c>
      <c r="N448" s="38">
        <v>256.48</v>
      </c>
      <c r="O448" s="40">
        <v>1117.5</v>
      </c>
    </row>
    <row r="449" spans="2:15" x14ac:dyDescent="0.3">
      <c r="B449" s="39">
        <v>44.4</v>
      </c>
      <c r="C449" s="38">
        <v>256.62</v>
      </c>
      <c r="D449" s="40">
        <v>1118.2</v>
      </c>
      <c r="E449" s="41" t="s">
        <v>71</v>
      </c>
      <c r="M449" s="39">
        <v>44.4</v>
      </c>
      <c r="N449" s="38">
        <v>256.62</v>
      </c>
      <c r="O449" s="40">
        <v>1118.2</v>
      </c>
    </row>
    <row r="450" spans="2:15" x14ac:dyDescent="0.3">
      <c r="B450" s="39">
        <v>44.5</v>
      </c>
      <c r="C450" s="38">
        <v>256.76</v>
      </c>
      <c r="D450" s="40">
        <v>1118.9000000000001</v>
      </c>
      <c r="E450" s="41" t="s">
        <v>71</v>
      </c>
      <c r="M450" s="39">
        <v>44.5</v>
      </c>
      <c r="N450" s="38">
        <v>256.76</v>
      </c>
      <c r="O450" s="40">
        <v>1118.9000000000001</v>
      </c>
    </row>
    <row r="451" spans="2:15" x14ac:dyDescent="0.3">
      <c r="B451" s="39">
        <v>44.6</v>
      </c>
      <c r="C451" s="38">
        <v>256.89</v>
      </c>
      <c r="D451" s="40">
        <v>1119.5999999999999</v>
      </c>
      <c r="E451" s="41" t="s">
        <v>71</v>
      </c>
      <c r="M451" s="39">
        <v>44.6</v>
      </c>
      <c r="N451" s="38">
        <v>256.89</v>
      </c>
      <c r="O451" s="40">
        <v>1119.5999999999999</v>
      </c>
    </row>
    <row r="452" spans="2:15" x14ac:dyDescent="0.3">
      <c r="B452" s="39">
        <v>44.7</v>
      </c>
      <c r="C452" s="38">
        <v>257.02999999999997</v>
      </c>
      <c r="D452" s="40">
        <v>1120.2</v>
      </c>
      <c r="E452" s="41" t="s">
        <v>71</v>
      </c>
      <c r="M452" s="39">
        <v>44.7</v>
      </c>
      <c r="N452" s="38">
        <v>257.02999999999997</v>
      </c>
      <c r="O452" s="40">
        <v>1120.2</v>
      </c>
    </row>
    <row r="453" spans="2:15" x14ac:dyDescent="0.3">
      <c r="B453" s="39">
        <v>44.8</v>
      </c>
      <c r="C453" s="38">
        <v>257.17</v>
      </c>
      <c r="D453" s="40">
        <v>1120.9000000000001</v>
      </c>
      <c r="E453" s="41" t="s">
        <v>71</v>
      </c>
      <c r="M453" s="39">
        <v>44.8</v>
      </c>
      <c r="N453" s="38">
        <v>257.17</v>
      </c>
      <c r="O453" s="40">
        <v>1120.9000000000001</v>
      </c>
    </row>
    <row r="454" spans="2:15" x14ac:dyDescent="0.3">
      <c r="B454" s="39">
        <v>44.9</v>
      </c>
      <c r="C454" s="38">
        <v>257.3</v>
      </c>
      <c r="D454" s="40">
        <v>1121.5999999999999</v>
      </c>
      <c r="E454" s="41" t="s">
        <v>71</v>
      </c>
      <c r="M454" s="39">
        <v>44.9</v>
      </c>
      <c r="N454" s="38">
        <v>257.3</v>
      </c>
      <c r="O454" s="40">
        <v>1121.5999999999999</v>
      </c>
    </row>
    <row r="455" spans="2:15" x14ac:dyDescent="0.3">
      <c r="B455" s="39">
        <v>45</v>
      </c>
      <c r="C455" s="38">
        <v>257.44</v>
      </c>
      <c r="D455" s="40">
        <v>1122.2</v>
      </c>
      <c r="E455" s="41" t="s">
        <v>71</v>
      </c>
      <c r="M455" s="39">
        <v>45</v>
      </c>
      <c r="N455" s="38">
        <v>257.44</v>
      </c>
      <c r="O455" s="40">
        <v>1122.2</v>
      </c>
    </row>
    <row r="456" spans="2:15" x14ac:dyDescent="0.3">
      <c r="B456" s="39">
        <v>45.1</v>
      </c>
      <c r="C456" s="38">
        <v>257.57</v>
      </c>
      <c r="D456" s="40">
        <v>1122.9000000000001</v>
      </c>
      <c r="E456" s="41" t="s">
        <v>71</v>
      </c>
      <c r="M456" s="39">
        <v>45.1</v>
      </c>
      <c r="N456" s="38">
        <v>257.57</v>
      </c>
      <c r="O456" s="40">
        <v>1122.9000000000001</v>
      </c>
    </row>
    <row r="457" spans="2:15" x14ac:dyDescent="0.3">
      <c r="B457" s="39">
        <v>45.2</v>
      </c>
      <c r="C457" s="38">
        <v>257.70999999999998</v>
      </c>
      <c r="D457" s="40">
        <v>1123.5999999999999</v>
      </c>
      <c r="E457" s="41" t="s">
        <v>71</v>
      </c>
      <c r="M457" s="39">
        <v>45.2</v>
      </c>
      <c r="N457" s="38">
        <v>257.70999999999998</v>
      </c>
      <c r="O457" s="40">
        <v>1123.5999999999999</v>
      </c>
    </row>
    <row r="458" spans="2:15" x14ac:dyDescent="0.3">
      <c r="B458" s="39">
        <v>45.3</v>
      </c>
      <c r="C458" s="38">
        <v>257.83999999999997</v>
      </c>
      <c r="D458" s="40">
        <v>1124.3</v>
      </c>
      <c r="E458" s="41" t="s">
        <v>71</v>
      </c>
      <c r="M458" s="39">
        <v>45.3</v>
      </c>
      <c r="N458" s="38">
        <v>257.83999999999997</v>
      </c>
      <c r="O458" s="40">
        <v>1124.3</v>
      </c>
    </row>
    <row r="459" spans="2:15" x14ac:dyDescent="0.3">
      <c r="B459" s="39">
        <v>45.4</v>
      </c>
      <c r="C459" s="38">
        <v>257.98</v>
      </c>
      <c r="D459" s="40">
        <v>1124.9000000000001</v>
      </c>
      <c r="E459" s="41" t="s">
        <v>71</v>
      </c>
      <c r="M459" s="39">
        <v>45.4</v>
      </c>
      <c r="N459" s="38">
        <v>257.98</v>
      </c>
      <c r="O459" s="40">
        <v>1124.9000000000001</v>
      </c>
    </row>
    <row r="460" spans="2:15" x14ac:dyDescent="0.3">
      <c r="B460" s="39">
        <v>45.5</v>
      </c>
      <c r="C460" s="38">
        <v>258.11</v>
      </c>
      <c r="D460" s="40">
        <v>1125.5999999999999</v>
      </c>
      <c r="E460" s="41" t="s">
        <v>71</v>
      </c>
      <c r="M460" s="39">
        <v>45.5</v>
      </c>
      <c r="N460" s="38">
        <v>258.11</v>
      </c>
      <c r="O460" s="40">
        <v>1125.5999999999999</v>
      </c>
    </row>
    <row r="461" spans="2:15" x14ac:dyDescent="0.3">
      <c r="B461" s="39">
        <v>45.6</v>
      </c>
      <c r="C461" s="38">
        <v>258.25</v>
      </c>
      <c r="D461" s="40">
        <v>1126.3</v>
      </c>
      <c r="E461" s="41" t="s">
        <v>71</v>
      </c>
      <c r="M461" s="39">
        <v>45.6</v>
      </c>
      <c r="N461" s="38">
        <v>258.25</v>
      </c>
      <c r="O461" s="40">
        <v>1126.3</v>
      </c>
    </row>
    <row r="462" spans="2:15" x14ac:dyDescent="0.3">
      <c r="B462" s="39">
        <v>45.7</v>
      </c>
      <c r="C462" s="38">
        <v>258.38</v>
      </c>
      <c r="D462" s="40">
        <v>1126.9000000000001</v>
      </c>
      <c r="E462" s="41" t="s">
        <v>71</v>
      </c>
      <c r="M462" s="39">
        <v>45.7</v>
      </c>
      <c r="N462" s="38">
        <v>258.38</v>
      </c>
      <c r="O462" s="40">
        <v>1126.9000000000001</v>
      </c>
    </row>
    <row r="463" spans="2:15" x14ac:dyDescent="0.3">
      <c r="B463" s="39">
        <v>45.8</v>
      </c>
      <c r="C463" s="38">
        <v>258.51</v>
      </c>
      <c r="D463" s="40">
        <v>1127.5999999999999</v>
      </c>
      <c r="E463" s="41" t="s">
        <v>71</v>
      </c>
      <c r="M463" s="39">
        <v>45.8</v>
      </c>
      <c r="N463" s="38">
        <v>258.51</v>
      </c>
      <c r="O463" s="40">
        <v>1127.5999999999999</v>
      </c>
    </row>
    <row r="464" spans="2:15" x14ac:dyDescent="0.3">
      <c r="B464" s="39">
        <v>45.9</v>
      </c>
      <c r="C464" s="38">
        <v>258.64999999999998</v>
      </c>
      <c r="D464" s="40">
        <v>1128.2</v>
      </c>
      <c r="E464" s="41" t="s">
        <v>71</v>
      </c>
      <c r="M464" s="39">
        <v>45.9</v>
      </c>
      <c r="N464" s="38">
        <v>258.64999999999998</v>
      </c>
      <c r="O464" s="40">
        <v>1128.2</v>
      </c>
    </row>
    <row r="465" spans="2:15" x14ac:dyDescent="0.3">
      <c r="B465" s="39">
        <v>46</v>
      </c>
      <c r="C465" s="38">
        <v>258.77999999999997</v>
      </c>
      <c r="D465" s="40">
        <v>1128.9000000000001</v>
      </c>
      <c r="E465" s="41" t="s">
        <v>71</v>
      </c>
      <c r="M465" s="39">
        <v>46</v>
      </c>
      <c r="N465" s="38">
        <v>258.77999999999997</v>
      </c>
      <c r="O465" s="40">
        <v>1128.9000000000001</v>
      </c>
    </row>
    <row r="466" spans="2:15" x14ac:dyDescent="0.3">
      <c r="B466" s="39">
        <v>46.1</v>
      </c>
      <c r="C466" s="38">
        <v>258.91000000000003</v>
      </c>
      <c r="D466" s="40">
        <v>1129.5999999999999</v>
      </c>
      <c r="E466" s="41" t="s">
        <v>71</v>
      </c>
      <c r="M466" s="39">
        <v>46.1</v>
      </c>
      <c r="N466" s="38">
        <v>258.91000000000003</v>
      </c>
      <c r="O466" s="40">
        <v>1129.5999999999999</v>
      </c>
    </row>
    <row r="467" spans="2:15" x14ac:dyDescent="0.3">
      <c r="B467" s="39">
        <v>46.2</v>
      </c>
      <c r="C467" s="38">
        <v>259.05</v>
      </c>
      <c r="D467" s="40">
        <v>1130.2</v>
      </c>
      <c r="E467" s="41" t="s">
        <v>71</v>
      </c>
      <c r="M467" s="39">
        <v>46.2</v>
      </c>
      <c r="N467" s="38">
        <v>259.05</v>
      </c>
      <c r="O467" s="40">
        <v>1130.2</v>
      </c>
    </row>
    <row r="468" spans="2:15" x14ac:dyDescent="0.3">
      <c r="B468" s="39">
        <v>46.3</v>
      </c>
      <c r="C468" s="38">
        <v>259.18</v>
      </c>
      <c r="D468" s="40">
        <v>1130.9000000000001</v>
      </c>
      <c r="E468" s="41" t="s">
        <v>71</v>
      </c>
      <c r="M468" s="39">
        <v>46.3</v>
      </c>
      <c r="N468" s="38">
        <v>259.18</v>
      </c>
      <c r="O468" s="40">
        <v>1130.9000000000001</v>
      </c>
    </row>
    <row r="469" spans="2:15" x14ac:dyDescent="0.3">
      <c r="B469" s="39">
        <v>46.4</v>
      </c>
      <c r="C469" s="38">
        <v>259.31</v>
      </c>
      <c r="D469" s="40">
        <v>1131.5</v>
      </c>
      <c r="E469" s="41" t="s">
        <v>71</v>
      </c>
      <c r="M469" s="39">
        <v>46.4</v>
      </c>
      <c r="N469" s="38">
        <v>259.31</v>
      </c>
      <c r="O469" s="40">
        <v>1131.5</v>
      </c>
    </row>
    <row r="470" spans="2:15" x14ac:dyDescent="0.3">
      <c r="B470" s="39">
        <v>46.5</v>
      </c>
      <c r="C470" s="38">
        <v>259.44</v>
      </c>
      <c r="D470" s="40">
        <v>1132.2</v>
      </c>
      <c r="E470" s="41" t="s">
        <v>71</v>
      </c>
      <c r="M470" s="39">
        <v>46.5</v>
      </c>
      <c r="N470" s="38">
        <v>259.44</v>
      </c>
      <c r="O470" s="40">
        <v>1132.2</v>
      </c>
    </row>
    <row r="471" spans="2:15" x14ac:dyDescent="0.3">
      <c r="B471" s="39">
        <v>46.6</v>
      </c>
      <c r="C471" s="38">
        <v>259.58</v>
      </c>
      <c r="D471" s="40">
        <v>1132.8</v>
      </c>
      <c r="E471" s="41" t="s">
        <v>71</v>
      </c>
      <c r="M471" s="39">
        <v>46.6</v>
      </c>
      <c r="N471" s="38">
        <v>259.58</v>
      </c>
      <c r="O471" s="40">
        <v>1132.8</v>
      </c>
    </row>
    <row r="472" spans="2:15" x14ac:dyDescent="0.3">
      <c r="B472" s="39">
        <v>46.7</v>
      </c>
      <c r="C472" s="38">
        <v>259.70999999999998</v>
      </c>
      <c r="D472" s="40">
        <v>1133.5</v>
      </c>
      <c r="E472" s="41" t="s">
        <v>71</v>
      </c>
      <c r="M472" s="39">
        <v>46.7</v>
      </c>
      <c r="N472" s="38">
        <v>259.70999999999998</v>
      </c>
      <c r="O472" s="40">
        <v>1133.5</v>
      </c>
    </row>
    <row r="473" spans="2:15" x14ac:dyDescent="0.3">
      <c r="B473" s="39">
        <v>46.8</v>
      </c>
      <c r="C473" s="38">
        <v>259.83999999999997</v>
      </c>
      <c r="D473" s="40">
        <v>1134.2</v>
      </c>
      <c r="E473" s="41" t="s">
        <v>71</v>
      </c>
      <c r="M473" s="39">
        <v>46.8</v>
      </c>
      <c r="N473" s="38">
        <v>259.83999999999997</v>
      </c>
      <c r="O473" s="40">
        <v>1134.2</v>
      </c>
    </row>
    <row r="474" spans="2:15" x14ac:dyDescent="0.3">
      <c r="B474" s="39">
        <v>46.9</v>
      </c>
      <c r="C474" s="38">
        <v>259.97000000000003</v>
      </c>
      <c r="D474" s="40">
        <v>1134.8</v>
      </c>
      <c r="E474" s="41" t="s">
        <v>71</v>
      </c>
      <c r="M474" s="39">
        <v>46.9</v>
      </c>
      <c r="N474" s="38">
        <v>259.97000000000003</v>
      </c>
      <c r="O474" s="40">
        <v>1134.8</v>
      </c>
    </row>
    <row r="475" spans="2:15" x14ac:dyDescent="0.3">
      <c r="B475" s="39">
        <v>47</v>
      </c>
      <c r="C475" s="38">
        <v>260.10000000000002</v>
      </c>
      <c r="D475" s="40">
        <v>1135.5</v>
      </c>
      <c r="E475" s="41" t="s">
        <v>71</v>
      </c>
      <c r="M475" s="39">
        <v>47</v>
      </c>
      <c r="N475" s="38">
        <v>260.10000000000002</v>
      </c>
      <c r="O475" s="40">
        <v>1135.5</v>
      </c>
    </row>
    <row r="476" spans="2:15" x14ac:dyDescent="0.3">
      <c r="B476" s="39">
        <v>47.1</v>
      </c>
      <c r="C476" s="38">
        <v>260.23</v>
      </c>
      <c r="D476" s="40">
        <v>1136.0999999999999</v>
      </c>
      <c r="E476" s="41" t="s">
        <v>71</v>
      </c>
      <c r="M476" s="39">
        <v>47.1</v>
      </c>
      <c r="N476" s="38">
        <v>260.23</v>
      </c>
      <c r="O476" s="40">
        <v>1136.0999999999999</v>
      </c>
    </row>
    <row r="477" spans="2:15" x14ac:dyDescent="0.3">
      <c r="B477" s="39">
        <v>47.2</v>
      </c>
      <c r="C477" s="38">
        <v>260.36</v>
      </c>
      <c r="D477" s="40">
        <v>1136.8</v>
      </c>
      <c r="E477" s="41" t="s">
        <v>71</v>
      </c>
      <c r="M477" s="39">
        <v>47.2</v>
      </c>
      <c r="N477" s="38">
        <v>260.36</v>
      </c>
      <c r="O477" s="40">
        <v>1136.8</v>
      </c>
    </row>
    <row r="478" spans="2:15" x14ac:dyDescent="0.3">
      <c r="B478" s="39">
        <v>47.3</v>
      </c>
      <c r="C478" s="38">
        <v>260.49</v>
      </c>
      <c r="D478" s="40">
        <v>1137.4000000000001</v>
      </c>
      <c r="E478" s="41" t="s">
        <v>71</v>
      </c>
      <c r="M478" s="39">
        <v>47.3</v>
      </c>
      <c r="N478" s="38">
        <v>260.49</v>
      </c>
      <c r="O478" s="40">
        <v>1137.4000000000001</v>
      </c>
    </row>
    <row r="479" spans="2:15" x14ac:dyDescent="0.3">
      <c r="B479" s="39">
        <v>47.4</v>
      </c>
      <c r="C479" s="38">
        <v>260.62</v>
      </c>
      <c r="D479" s="40">
        <v>1138.0999999999999</v>
      </c>
      <c r="E479" s="41" t="s">
        <v>71</v>
      </c>
      <c r="M479" s="39">
        <v>47.4</v>
      </c>
      <c r="N479" s="38">
        <v>260.62</v>
      </c>
      <c r="O479" s="40">
        <v>1138.0999999999999</v>
      </c>
    </row>
    <row r="480" spans="2:15" x14ac:dyDescent="0.3">
      <c r="B480" s="39">
        <v>47.5</v>
      </c>
      <c r="C480" s="38">
        <v>260.75</v>
      </c>
      <c r="D480" s="40">
        <v>1138.7</v>
      </c>
      <c r="E480" s="41" t="s">
        <v>71</v>
      </c>
      <c r="M480" s="39">
        <v>47.5</v>
      </c>
      <c r="N480" s="38">
        <v>260.75</v>
      </c>
      <c r="O480" s="40">
        <v>1138.7</v>
      </c>
    </row>
    <row r="481" spans="2:15" x14ac:dyDescent="0.3">
      <c r="B481" s="39">
        <v>47.6</v>
      </c>
      <c r="C481" s="38">
        <v>260.88</v>
      </c>
      <c r="D481" s="40">
        <v>1139.4000000000001</v>
      </c>
      <c r="E481" s="41" t="s">
        <v>71</v>
      </c>
      <c r="M481" s="39">
        <v>47.6</v>
      </c>
      <c r="N481" s="38">
        <v>260.88</v>
      </c>
      <c r="O481" s="40">
        <v>1139.4000000000001</v>
      </c>
    </row>
    <row r="482" spans="2:15" x14ac:dyDescent="0.3">
      <c r="B482" s="39">
        <v>47.7</v>
      </c>
      <c r="C482" s="38">
        <v>261.01</v>
      </c>
      <c r="D482" s="40">
        <v>1140</v>
      </c>
      <c r="E482" s="41" t="s">
        <v>71</v>
      </c>
      <c r="M482" s="39">
        <v>47.7</v>
      </c>
      <c r="N482" s="38">
        <v>261.01</v>
      </c>
      <c r="O482" s="40">
        <v>1140</v>
      </c>
    </row>
    <row r="483" spans="2:15" x14ac:dyDescent="0.3">
      <c r="B483" s="39">
        <v>47.8</v>
      </c>
      <c r="C483" s="38">
        <v>261.14</v>
      </c>
      <c r="D483" s="40">
        <v>1140.5999999999999</v>
      </c>
      <c r="E483" s="41" t="s">
        <v>71</v>
      </c>
      <c r="M483" s="39">
        <v>47.8</v>
      </c>
      <c r="N483" s="38">
        <v>261.14</v>
      </c>
      <c r="O483" s="40">
        <v>1140.5999999999999</v>
      </c>
    </row>
    <row r="484" spans="2:15" x14ac:dyDescent="0.3">
      <c r="B484" s="39">
        <v>47.9</v>
      </c>
      <c r="C484" s="38">
        <v>261.27</v>
      </c>
      <c r="D484" s="40">
        <v>1141.3</v>
      </c>
      <c r="E484" s="41" t="s">
        <v>71</v>
      </c>
      <c r="M484" s="39">
        <v>47.9</v>
      </c>
      <c r="N484" s="38">
        <v>261.27</v>
      </c>
      <c r="O484" s="40">
        <v>1141.3</v>
      </c>
    </row>
    <row r="485" spans="2:15" x14ac:dyDescent="0.3">
      <c r="B485" s="39">
        <v>48</v>
      </c>
      <c r="C485" s="38">
        <v>261.39999999999998</v>
      </c>
      <c r="D485" s="40">
        <v>1141.9000000000001</v>
      </c>
      <c r="E485" s="41" t="s">
        <v>71</v>
      </c>
      <c r="M485" s="39">
        <v>48</v>
      </c>
      <c r="N485" s="38">
        <v>261.39999999999998</v>
      </c>
      <c r="O485" s="40">
        <v>1141.9000000000001</v>
      </c>
    </row>
    <row r="486" spans="2:15" x14ac:dyDescent="0.3">
      <c r="B486" s="39">
        <v>48.1</v>
      </c>
      <c r="C486" s="38">
        <v>261.52999999999997</v>
      </c>
      <c r="D486" s="40">
        <v>1142.5999999999999</v>
      </c>
      <c r="E486" s="41" t="s">
        <v>71</v>
      </c>
      <c r="M486" s="39">
        <v>48.1</v>
      </c>
      <c r="N486" s="38">
        <v>261.52999999999997</v>
      </c>
      <c r="O486" s="40">
        <v>1142.5999999999999</v>
      </c>
    </row>
    <row r="487" spans="2:15" x14ac:dyDescent="0.3">
      <c r="B487" s="39">
        <v>48.2</v>
      </c>
      <c r="C487" s="38">
        <v>261.66000000000003</v>
      </c>
      <c r="D487" s="40">
        <v>1143.2</v>
      </c>
      <c r="E487" s="41" t="s">
        <v>71</v>
      </c>
      <c r="M487" s="39">
        <v>48.2</v>
      </c>
      <c r="N487" s="38">
        <v>261.66000000000003</v>
      </c>
      <c r="O487" s="40">
        <v>1143.2</v>
      </c>
    </row>
    <row r="488" spans="2:15" x14ac:dyDescent="0.3">
      <c r="B488" s="39">
        <v>48.3</v>
      </c>
      <c r="C488" s="38">
        <v>261.79000000000002</v>
      </c>
      <c r="D488" s="40">
        <v>1143.9000000000001</v>
      </c>
      <c r="E488" s="41" t="s">
        <v>71</v>
      </c>
      <c r="M488" s="39">
        <v>48.3</v>
      </c>
      <c r="N488" s="38">
        <v>261.79000000000002</v>
      </c>
      <c r="O488" s="40">
        <v>1143.9000000000001</v>
      </c>
    </row>
    <row r="489" spans="2:15" x14ac:dyDescent="0.3">
      <c r="B489" s="39">
        <v>48.4</v>
      </c>
      <c r="C489" s="38">
        <v>261.92</v>
      </c>
      <c r="D489" s="40">
        <v>1144.5</v>
      </c>
      <c r="E489" s="41" t="s">
        <v>71</v>
      </c>
      <c r="M489" s="39">
        <v>48.4</v>
      </c>
      <c r="N489" s="38">
        <v>261.92</v>
      </c>
      <c r="O489" s="40">
        <v>1144.5</v>
      </c>
    </row>
    <row r="490" spans="2:15" x14ac:dyDescent="0.3">
      <c r="B490" s="39">
        <v>48.5</v>
      </c>
      <c r="C490" s="38">
        <v>262.04000000000002</v>
      </c>
      <c r="D490" s="40">
        <v>1145.0999999999999</v>
      </c>
      <c r="E490" s="41" t="s">
        <v>71</v>
      </c>
      <c r="M490" s="39">
        <v>48.5</v>
      </c>
      <c r="N490" s="38">
        <v>262.04000000000002</v>
      </c>
      <c r="O490" s="40">
        <v>1145.0999999999999</v>
      </c>
    </row>
    <row r="491" spans="2:15" x14ac:dyDescent="0.3">
      <c r="B491" s="39">
        <v>48.6</v>
      </c>
      <c r="C491" s="38">
        <v>262.17</v>
      </c>
      <c r="D491" s="40">
        <v>1145.8</v>
      </c>
      <c r="E491" s="41" t="s">
        <v>71</v>
      </c>
      <c r="M491" s="39">
        <v>48.6</v>
      </c>
      <c r="N491" s="38">
        <v>262.17</v>
      </c>
      <c r="O491" s="40">
        <v>1145.8</v>
      </c>
    </row>
    <row r="492" spans="2:15" x14ac:dyDescent="0.3">
      <c r="B492" s="39">
        <v>48.7</v>
      </c>
      <c r="C492" s="38">
        <v>262.3</v>
      </c>
      <c r="D492" s="40">
        <v>1146.4000000000001</v>
      </c>
      <c r="E492" s="41" t="s">
        <v>71</v>
      </c>
      <c r="M492" s="39">
        <v>48.7</v>
      </c>
      <c r="N492" s="38">
        <v>262.3</v>
      </c>
      <c r="O492" s="40">
        <v>1146.4000000000001</v>
      </c>
    </row>
    <row r="493" spans="2:15" x14ac:dyDescent="0.3">
      <c r="B493" s="39">
        <v>48.8</v>
      </c>
      <c r="C493" s="38">
        <v>262.43</v>
      </c>
      <c r="D493" s="40">
        <v>1147.0999999999999</v>
      </c>
      <c r="E493" s="41" t="s">
        <v>71</v>
      </c>
      <c r="M493" s="39">
        <v>48.8</v>
      </c>
      <c r="N493" s="38">
        <v>262.43</v>
      </c>
      <c r="O493" s="40">
        <v>1147.0999999999999</v>
      </c>
    </row>
    <row r="494" spans="2:15" x14ac:dyDescent="0.3">
      <c r="B494" s="39">
        <v>48.9</v>
      </c>
      <c r="C494" s="38">
        <v>262.55</v>
      </c>
      <c r="D494" s="40">
        <v>1147.7</v>
      </c>
      <c r="E494" s="41" t="s">
        <v>71</v>
      </c>
      <c r="M494" s="39">
        <v>48.9</v>
      </c>
      <c r="N494" s="38">
        <v>262.55</v>
      </c>
      <c r="O494" s="40">
        <v>1147.7</v>
      </c>
    </row>
    <row r="495" spans="2:15" x14ac:dyDescent="0.3">
      <c r="B495" s="39">
        <v>49</v>
      </c>
      <c r="C495" s="38">
        <v>262.68</v>
      </c>
      <c r="D495" s="40">
        <v>1148.3</v>
      </c>
      <c r="E495" s="41" t="s">
        <v>71</v>
      </c>
      <c r="M495" s="39">
        <v>49</v>
      </c>
      <c r="N495" s="38">
        <v>262.68</v>
      </c>
      <c r="O495" s="40">
        <v>1148.3</v>
      </c>
    </row>
    <row r="496" spans="2:15" x14ac:dyDescent="0.3">
      <c r="B496" s="39">
        <v>49.1</v>
      </c>
      <c r="C496" s="38">
        <v>262.81</v>
      </c>
      <c r="D496" s="40">
        <v>1149</v>
      </c>
      <c r="E496" s="41" t="s">
        <v>71</v>
      </c>
      <c r="M496" s="39">
        <v>49.1</v>
      </c>
      <c r="N496" s="38">
        <v>262.81</v>
      </c>
      <c r="O496" s="40">
        <v>1149</v>
      </c>
    </row>
    <row r="497" spans="2:15" x14ac:dyDescent="0.3">
      <c r="B497" s="39">
        <v>49.2</v>
      </c>
      <c r="C497" s="38">
        <v>262.93</v>
      </c>
      <c r="D497" s="40">
        <v>1149.5999999999999</v>
      </c>
      <c r="E497" s="41" t="s">
        <v>71</v>
      </c>
      <c r="M497" s="39">
        <v>49.2</v>
      </c>
      <c r="N497" s="38">
        <v>262.93</v>
      </c>
      <c r="O497" s="40">
        <v>1149.5999999999999</v>
      </c>
    </row>
    <row r="498" spans="2:15" x14ac:dyDescent="0.3">
      <c r="B498" s="39">
        <v>49.3</v>
      </c>
      <c r="C498" s="38">
        <v>263.06</v>
      </c>
      <c r="D498" s="40">
        <v>1150.2</v>
      </c>
      <c r="E498" s="41" t="s">
        <v>71</v>
      </c>
      <c r="M498" s="39">
        <v>49.3</v>
      </c>
      <c r="N498" s="38">
        <v>263.06</v>
      </c>
      <c r="O498" s="40">
        <v>1150.2</v>
      </c>
    </row>
    <row r="499" spans="2:15" x14ac:dyDescent="0.3">
      <c r="B499" s="39">
        <v>49.4</v>
      </c>
      <c r="C499" s="38">
        <v>263.19</v>
      </c>
      <c r="D499" s="40">
        <v>1150.9000000000001</v>
      </c>
      <c r="E499" s="41" t="s">
        <v>71</v>
      </c>
      <c r="M499" s="39">
        <v>49.4</v>
      </c>
      <c r="N499" s="38">
        <v>263.19</v>
      </c>
      <c r="O499" s="40">
        <v>1150.9000000000001</v>
      </c>
    </row>
    <row r="500" spans="2:15" x14ac:dyDescent="0.3">
      <c r="B500" s="39">
        <v>49.5</v>
      </c>
      <c r="C500" s="38">
        <v>263.31</v>
      </c>
      <c r="D500" s="40">
        <v>1151.5</v>
      </c>
      <c r="E500" s="41" t="s">
        <v>71</v>
      </c>
      <c r="M500" s="39">
        <v>49.5</v>
      </c>
      <c r="N500" s="38">
        <v>263.31</v>
      </c>
      <c r="O500" s="40">
        <v>1151.5</v>
      </c>
    </row>
    <row r="501" spans="2:15" x14ac:dyDescent="0.3">
      <c r="B501" s="39">
        <v>49.6</v>
      </c>
      <c r="C501" s="38">
        <v>263.44</v>
      </c>
      <c r="D501" s="40">
        <v>1152.0999999999999</v>
      </c>
      <c r="E501" s="41" t="s">
        <v>71</v>
      </c>
      <c r="M501" s="39">
        <v>49.6</v>
      </c>
      <c r="N501" s="38">
        <v>263.44</v>
      </c>
      <c r="O501" s="40">
        <v>1152.0999999999999</v>
      </c>
    </row>
    <row r="502" spans="2:15" x14ac:dyDescent="0.3">
      <c r="B502" s="39">
        <v>49.7</v>
      </c>
      <c r="C502" s="38">
        <v>263.56</v>
      </c>
      <c r="D502" s="40">
        <v>1152.8</v>
      </c>
      <c r="E502" s="41" t="s">
        <v>71</v>
      </c>
      <c r="M502" s="39">
        <v>49.7</v>
      </c>
      <c r="N502" s="38">
        <v>263.56</v>
      </c>
      <c r="O502" s="40">
        <v>1152.8</v>
      </c>
    </row>
    <row r="503" spans="2:15" x14ac:dyDescent="0.3">
      <c r="B503" s="39">
        <v>49.8</v>
      </c>
      <c r="C503" s="38">
        <v>263.69</v>
      </c>
      <c r="D503" s="40">
        <v>1153.4000000000001</v>
      </c>
      <c r="E503" s="41" t="s">
        <v>71</v>
      </c>
      <c r="M503" s="39">
        <v>49.8</v>
      </c>
      <c r="N503" s="38">
        <v>263.69</v>
      </c>
      <c r="O503" s="40">
        <v>1153.4000000000001</v>
      </c>
    </row>
    <row r="504" spans="2:15" x14ac:dyDescent="0.3">
      <c r="B504" s="39">
        <v>49.9</v>
      </c>
      <c r="C504" s="38">
        <v>263.82</v>
      </c>
      <c r="D504" s="40">
        <v>1154</v>
      </c>
      <c r="E504" s="41" t="s">
        <v>71</v>
      </c>
      <c r="M504" s="39">
        <v>49.9</v>
      </c>
      <c r="N504" s="38">
        <v>263.82</v>
      </c>
      <c r="O504" s="40">
        <v>1154</v>
      </c>
    </row>
    <row r="505" spans="2:15" x14ac:dyDescent="0.3">
      <c r="B505" s="39">
        <v>50</v>
      </c>
      <c r="C505" s="38">
        <v>263.94</v>
      </c>
      <c r="D505" s="40">
        <v>1154.5999999999999</v>
      </c>
      <c r="E505" s="41" t="s">
        <v>71</v>
      </c>
      <c r="M505" s="39">
        <v>50</v>
      </c>
      <c r="N505" s="38">
        <v>263.94</v>
      </c>
      <c r="O505" s="40">
        <v>1154.5999999999999</v>
      </c>
    </row>
    <row r="506" spans="2:15" x14ac:dyDescent="0.3">
      <c r="B506" s="39">
        <v>50.1</v>
      </c>
      <c r="C506" s="38">
        <v>264.07</v>
      </c>
      <c r="D506" s="40">
        <v>1155.3</v>
      </c>
      <c r="E506" s="41" t="s">
        <v>71</v>
      </c>
      <c r="M506" s="39">
        <v>50.1</v>
      </c>
      <c r="N506" s="38">
        <v>264.07</v>
      </c>
      <c r="O506" s="40">
        <v>1155.3</v>
      </c>
    </row>
    <row r="507" spans="2:15" x14ac:dyDescent="0.3">
      <c r="B507" s="39">
        <v>50.2</v>
      </c>
      <c r="C507" s="38">
        <v>264.19</v>
      </c>
      <c r="D507" s="40">
        <v>1155.9000000000001</v>
      </c>
      <c r="E507" s="41" t="s">
        <v>71</v>
      </c>
      <c r="M507" s="39">
        <v>50.2</v>
      </c>
      <c r="N507" s="38">
        <v>264.19</v>
      </c>
      <c r="O507" s="40">
        <v>1155.9000000000001</v>
      </c>
    </row>
    <row r="508" spans="2:15" x14ac:dyDescent="0.3">
      <c r="B508" s="39">
        <v>50.3</v>
      </c>
      <c r="C508" s="38">
        <v>264.31</v>
      </c>
      <c r="D508" s="40">
        <v>1156.5</v>
      </c>
      <c r="E508" s="41" t="s">
        <v>71</v>
      </c>
      <c r="M508" s="39">
        <v>50.3</v>
      </c>
      <c r="N508" s="38">
        <v>264.31</v>
      </c>
      <c r="O508" s="40">
        <v>1156.5</v>
      </c>
    </row>
    <row r="509" spans="2:15" x14ac:dyDescent="0.3">
      <c r="B509" s="39">
        <v>50.4</v>
      </c>
      <c r="C509" s="38">
        <v>264.44</v>
      </c>
      <c r="D509" s="40">
        <v>1157.0999999999999</v>
      </c>
      <c r="E509" s="41" t="s">
        <v>71</v>
      </c>
      <c r="M509" s="39">
        <v>50.4</v>
      </c>
      <c r="N509" s="38">
        <v>264.44</v>
      </c>
      <c r="O509" s="40">
        <v>1157.0999999999999</v>
      </c>
    </row>
    <row r="510" spans="2:15" x14ac:dyDescent="0.3">
      <c r="B510" s="39">
        <v>50.5</v>
      </c>
      <c r="C510" s="38">
        <v>264.56</v>
      </c>
      <c r="D510" s="40">
        <v>1157.8</v>
      </c>
      <c r="E510" s="41" t="s">
        <v>71</v>
      </c>
      <c r="M510" s="39">
        <v>50.5</v>
      </c>
      <c r="N510" s="38">
        <v>264.56</v>
      </c>
      <c r="O510" s="40">
        <v>1157.8</v>
      </c>
    </row>
    <row r="511" spans="2:15" x14ac:dyDescent="0.3">
      <c r="B511" s="39">
        <v>50.6</v>
      </c>
      <c r="C511" s="38">
        <v>264.69</v>
      </c>
      <c r="D511" s="40">
        <v>1158.4000000000001</v>
      </c>
      <c r="E511" s="41" t="s">
        <v>71</v>
      </c>
      <c r="M511" s="39">
        <v>50.6</v>
      </c>
      <c r="N511" s="38">
        <v>264.69</v>
      </c>
      <c r="O511" s="40">
        <v>1158.4000000000001</v>
      </c>
    </row>
    <row r="512" spans="2:15" x14ac:dyDescent="0.3">
      <c r="B512" s="39">
        <v>50.7</v>
      </c>
      <c r="C512" s="38">
        <v>264.81</v>
      </c>
      <c r="D512" s="40">
        <v>1159</v>
      </c>
      <c r="E512" s="41" t="s">
        <v>71</v>
      </c>
      <c r="M512" s="39">
        <v>50.7</v>
      </c>
      <c r="N512" s="38">
        <v>264.81</v>
      </c>
      <c r="O512" s="40">
        <v>1159</v>
      </c>
    </row>
    <row r="513" spans="2:15" x14ac:dyDescent="0.3">
      <c r="B513" s="39">
        <v>50.8</v>
      </c>
      <c r="C513" s="38">
        <v>264.93</v>
      </c>
      <c r="D513" s="40">
        <v>1159.5999999999999</v>
      </c>
      <c r="E513" s="41" t="s">
        <v>71</v>
      </c>
      <c r="M513" s="39">
        <v>50.8</v>
      </c>
      <c r="N513" s="38">
        <v>264.93</v>
      </c>
      <c r="O513" s="40">
        <v>1159.5999999999999</v>
      </c>
    </row>
    <row r="514" spans="2:15" x14ac:dyDescent="0.3">
      <c r="B514" s="39">
        <v>50.9</v>
      </c>
      <c r="C514" s="38">
        <v>265.06</v>
      </c>
      <c r="D514" s="40">
        <v>1160.3</v>
      </c>
      <c r="E514" s="41" t="s">
        <v>71</v>
      </c>
      <c r="M514" s="39">
        <v>50.9</v>
      </c>
      <c r="N514" s="38">
        <v>265.06</v>
      </c>
      <c r="O514" s="40">
        <v>1160.3</v>
      </c>
    </row>
    <row r="515" spans="2:15" x14ac:dyDescent="0.3">
      <c r="B515" s="39">
        <v>51</v>
      </c>
      <c r="C515" s="38">
        <v>265.18</v>
      </c>
      <c r="D515" s="40">
        <v>1160.9000000000001</v>
      </c>
      <c r="E515" s="41" t="s">
        <v>71</v>
      </c>
      <c r="M515" s="39">
        <v>51</v>
      </c>
      <c r="N515" s="38">
        <v>265.18</v>
      </c>
      <c r="O515" s="40">
        <v>1160.9000000000001</v>
      </c>
    </row>
    <row r="516" spans="2:15" x14ac:dyDescent="0.3">
      <c r="B516" s="39">
        <v>51.1</v>
      </c>
      <c r="C516" s="38">
        <v>265.3</v>
      </c>
      <c r="D516" s="40">
        <v>1161.5</v>
      </c>
      <c r="E516" s="41" t="s">
        <v>71</v>
      </c>
      <c r="M516" s="39">
        <v>51.1</v>
      </c>
      <c r="N516" s="38">
        <v>265.3</v>
      </c>
      <c r="O516" s="40">
        <v>1161.5</v>
      </c>
    </row>
    <row r="517" spans="2:15" x14ac:dyDescent="0.3">
      <c r="B517" s="39">
        <v>51.2</v>
      </c>
      <c r="C517" s="38">
        <v>265.43</v>
      </c>
      <c r="D517" s="40">
        <v>1162.0999999999999</v>
      </c>
      <c r="E517" s="41" t="s">
        <v>71</v>
      </c>
      <c r="M517" s="39">
        <v>51.2</v>
      </c>
      <c r="N517" s="38">
        <v>265.43</v>
      </c>
      <c r="O517" s="40">
        <v>1162.0999999999999</v>
      </c>
    </row>
    <row r="518" spans="2:15" x14ac:dyDescent="0.3">
      <c r="B518" s="39">
        <v>51.3</v>
      </c>
      <c r="C518" s="38">
        <v>265.55</v>
      </c>
      <c r="D518" s="40">
        <v>1162.7</v>
      </c>
      <c r="E518" s="41" t="s">
        <v>71</v>
      </c>
      <c r="M518" s="39">
        <v>51.3</v>
      </c>
      <c r="N518" s="38">
        <v>265.55</v>
      </c>
      <c r="O518" s="40">
        <v>1162.7</v>
      </c>
    </row>
    <row r="519" spans="2:15" x14ac:dyDescent="0.3">
      <c r="B519" s="39">
        <v>51.4</v>
      </c>
      <c r="C519" s="38">
        <v>265.67</v>
      </c>
      <c r="D519" s="40">
        <v>1163.3</v>
      </c>
      <c r="E519" s="41" t="s">
        <v>71</v>
      </c>
      <c r="M519" s="39">
        <v>51.4</v>
      </c>
      <c r="N519" s="38">
        <v>265.67</v>
      </c>
      <c r="O519" s="40">
        <v>1163.3</v>
      </c>
    </row>
    <row r="520" spans="2:15" x14ac:dyDescent="0.3">
      <c r="B520" s="39">
        <v>51.5</v>
      </c>
      <c r="C520" s="38">
        <v>265.79000000000002</v>
      </c>
      <c r="D520" s="40">
        <v>1164</v>
      </c>
      <c r="E520" s="41" t="s">
        <v>71</v>
      </c>
      <c r="M520" s="39">
        <v>51.5</v>
      </c>
      <c r="N520" s="38">
        <v>265.79000000000002</v>
      </c>
      <c r="O520" s="40">
        <v>1164</v>
      </c>
    </row>
    <row r="521" spans="2:15" x14ac:dyDescent="0.3">
      <c r="B521" s="39">
        <v>51.6</v>
      </c>
      <c r="C521" s="38">
        <v>265.92</v>
      </c>
      <c r="D521" s="40">
        <v>1164.5999999999999</v>
      </c>
      <c r="E521" s="41" t="s">
        <v>71</v>
      </c>
      <c r="M521" s="39">
        <v>51.6</v>
      </c>
      <c r="N521" s="38">
        <v>265.92</v>
      </c>
      <c r="O521" s="40">
        <v>1164.5999999999999</v>
      </c>
    </row>
    <row r="522" spans="2:15" x14ac:dyDescent="0.3">
      <c r="B522" s="39">
        <v>51.7</v>
      </c>
      <c r="C522" s="38">
        <v>266.04000000000002</v>
      </c>
      <c r="D522" s="40">
        <v>1165.2</v>
      </c>
      <c r="E522" s="41" t="s">
        <v>71</v>
      </c>
      <c r="M522" s="39">
        <v>51.7</v>
      </c>
      <c r="N522" s="38">
        <v>266.04000000000002</v>
      </c>
      <c r="O522" s="40">
        <v>1165.2</v>
      </c>
    </row>
    <row r="523" spans="2:15" x14ac:dyDescent="0.3">
      <c r="B523" s="39">
        <v>51.8</v>
      </c>
      <c r="C523" s="38">
        <v>266.16000000000003</v>
      </c>
      <c r="D523" s="40">
        <v>1165.8</v>
      </c>
      <c r="E523" s="41" t="s">
        <v>71</v>
      </c>
      <c r="M523" s="39">
        <v>51.8</v>
      </c>
      <c r="N523" s="38">
        <v>266.16000000000003</v>
      </c>
      <c r="O523" s="40">
        <v>1165.8</v>
      </c>
    </row>
    <row r="524" spans="2:15" x14ac:dyDescent="0.3">
      <c r="B524" s="39">
        <v>51.9</v>
      </c>
      <c r="C524" s="38">
        <v>266.27999999999997</v>
      </c>
      <c r="D524" s="40">
        <v>1166.4000000000001</v>
      </c>
      <c r="E524" s="41" t="s">
        <v>71</v>
      </c>
      <c r="M524" s="39">
        <v>51.9</v>
      </c>
      <c r="N524" s="38">
        <v>266.27999999999997</v>
      </c>
      <c r="O524" s="40">
        <v>1166.4000000000001</v>
      </c>
    </row>
    <row r="525" spans="2:15" x14ac:dyDescent="0.3">
      <c r="B525" s="39">
        <v>52</v>
      </c>
      <c r="C525" s="38">
        <v>266.39999999999998</v>
      </c>
      <c r="D525" s="40">
        <v>1167</v>
      </c>
      <c r="E525" s="41" t="s">
        <v>71</v>
      </c>
      <c r="M525" s="39">
        <v>52</v>
      </c>
      <c r="N525" s="38">
        <v>266.39999999999998</v>
      </c>
      <c r="O525" s="40">
        <v>1167</v>
      </c>
    </row>
    <row r="526" spans="2:15" x14ac:dyDescent="0.3">
      <c r="B526" s="39">
        <v>52.1</v>
      </c>
      <c r="C526" s="38">
        <v>266.52</v>
      </c>
      <c r="D526" s="40">
        <v>1167.5999999999999</v>
      </c>
      <c r="E526" s="41" t="s">
        <v>71</v>
      </c>
      <c r="M526" s="39">
        <v>52.1</v>
      </c>
      <c r="N526" s="38">
        <v>266.52</v>
      </c>
      <c r="O526" s="40">
        <v>1167.5999999999999</v>
      </c>
    </row>
    <row r="527" spans="2:15" x14ac:dyDescent="0.3">
      <c r="B527" s="39">
        <v>52.2</v>
      </c>
      <c r="C527" s="38">
        <v>266.64999999999998</v>
      </c>
      <c r="D527" s="40">
        <v>1168.3</v>
      </c>
      <c r="E527" s="41" t="s">
        <v>71</v>
      </c>
      <c r="M527" s="39">
        <v>52.2</v>
      </c>
      <c r="N527" s="38">
        <v>266.64999999999998</v>
      </c>
      <c r="O527" s="40">
        <v>1168.3</v>
      </c>
    </row>
    <row r="528" spans="2:15" x14ac:dyDescent="0.3">
      <c r="B528" s="39">
        <v>52.3</v>
      </c>
      <c r="C528" s="38">
        <v>266.77</v>
      </c>
      <c r="D528" s="40">
        <v>1168.9000000000001</v>
      </c>
      <c r="E528" s="41" t="s">
        <v>71</v>
      </c>
      <c r="M528" s="39">
        <v>52.3</v>
      </c>
      <c r="N528" s="38">
        <v>266.77</v>
      </c>
      <c r="O528" s="40">
        <v>1168.9000000000001</v>
      </c>
    </row>
    <row r="529" spans="2:15" x14ac:dyDescent="0.3">
      <c r="B529" s="39">
        <v>52.4</v>
      </c>
      <c r="C529" s="38">
        <v>266.89</v>
      </c>
      <c r="D529" s="40">
        <v>1169.5</v>
      </c>
      <c r="E529" s="41" t="s">
        <v>71</v>
      </c>
      <c r="M529" s="39">
        <v>52.4</v>
      </c>
      <c r="N529" s="38">
        <v>266.89</v>
      </c>
      <c r="O529" s="40">
        <v>1169.5</v>
      </c>
    </row>
    <row r="530" spans="2:15" x14ac:dyDescent="0.3">
      <c r="B530" s="39">
        <v>52.5</v>
      </c>
      <c r="C530" s="38">
        <v>267.01</v>
      </c>
      <c r="D530" s="40">
        <v>1170.0999999999999</v>
      </c>
      <c r="E530" s="41" t="s">
        <v>71</v>
      </c>
      <c r="M530" s="39">
        <v>52.5</v>
      </c>
      <c r="N530" s="38">
        <v>267.01</v>
      </c>
      <c r="O530" s="40">
        <v>1170.0999999999999</v>
      </c>
    </row>
    <row r="531" spans="2:15" x14ac:dyDescent="0.3">
      <c r="B531" s="39">
        <v>52.6</v>
      </c>
      <c r="C531" s="38">
        <v>267.13</v>
      </c>
      <c r="D531" s="40">
        <v>1170.7</v>
      </c>
      <c r="E531" s="41" t="s">
        <v>71</v>
      </c>
      <c r="M531" s="39">
        <v>52.6</v>
      </c>
      <c r="N531" s="38">
        <v>267.13</v>
      </c>
      <c r="O531" s="40">
        <v>1170.7</v>
      </c>
    </row>
    <row r="532" spans="2:15" x14ac:dyDescent="0.3">
      <c r="B532" s="39">
        <v>52.7</v>
      </c>
      <c r="C532" s="38">
        <v>267.25</v>
      </c>
      <c r="D532" s="40">
        <v>1171.3</v>
      </c>
      <c r="E532" s="41" t="s">
        <v>71</v>
      </c>
      <c r="M532" s="39">
        <v>52.7</v>
      </c>
      <c r="N532" s="38">
        <v>267.25</v>
      </c>
      <c r="O532" s="40">
        <v>1171.3</v>
      </c>
    </row>
    <row r="533" spans="2:15" x14ac:dyDescent="0.3">
      <c r="B533" s="39">
        <v>52.8</v>
      </c>
      <c r="C533" s="38">
        <v>267.37</v>
      </c>
      <c r="D533" s="40">
        <v>1171.9000000000001</v>
      </c>
      <c r="E533" s="41" t="s">
        <v>71</v>
      </c>
      <c r="M533" s="39">
        <v>52.8</v>
      </c>
      <c r="N533" s="38">
        <v>267.37</v>
      </c>
      <c r="O533" s="40">
        <v>1171.9000000000001</v>
      </c>
    </row>
    <row r="534" spans="2:15" x14ac:dyDescent="0.3">
      <c r="B534" s="39">
        <v>52.9</v>
      </c>
      <c r="C534" s="38">
        <v>267.49</v>
      </c>
      <c r="D534" s="40">
        <v>1172.5</v>
      </c>
      <c r="E534" s="41" t="s">
        <v>71</v>
      </c>
      <c r="M534" s="39">
        <v>52.9</v>
      </c>
      <c r="N534" s="38">
        <v>267.49</v>
      </c>
      <c r="O534" s="40">
        <v>1172.5</v>
      </c>
    </row>
    <row r="535" spans="2:15" x14ac:dyDescent="0.3">
      <c r="B535" s="39">
        <v>53</v>
      </c>
      <c r="C535" s="38">
        <v>267.61</v>
      </c>
      <c r="D535" s="40">
        <v>1173.0999999999999</v>
      </c>
      <c r="E535" s="41" t="s">
        <v>71</v>
      </c>
      <c r="M535" s="39">
        <v>53</v>
      </c>
      <c r="N535" s="38">
        <v>267.61</v>
      </c>
      <c r="O535" s="40">
        <v>1173.0999999999999</v>
      </c>
    </row>
    <row r="536" spans="2:15" x14ac:dyDescent="0.3">
      <c r="B536" s="39">
        <v>53.1</v>
      </c>
      <c r="C536" s="38">
        <v>267.73</v>
      </c>
      <c r="D536" s="40">
        <v>1173.7</v>
      </c>
      <c r="E536" s="41" t="s">
        <v>71</v>
      </c>
      <c r="M536" s="39">
        <v>53.1</v>
      </c>
      <c r="N536" s="38">
        <v>267.73</v>
      </c>
      <c r="O536" s="40">
        <v>1173.7</v>
      </c>
    </row>
    <row r="537" spans="2:15" x14ac:dyDescent="0.3">
      <c r="B537" s="39">
        <v>53.2</v>
      </c>
      <c r="C537" s="38">
        <v>267.85000000000002</v>
      </c>
      <c r="D537" s="40">
        <v>1174.3</v>
      </c>
      <c r="E537" s="41" t="s">
        <v>71</v>
      </c>
      <c r="M537" s="39">
        <v>53.2</v>
      </c>
      <c r="N537" s="38">
        <v>267.85000000000002</v>
      </c>
      <c r="O537" s="40">
        <v>1174.3</v>
      </c>
    </row>
    <row r="538" spans="2:15" x14ac:dyDescent="0.3">
      <c r="B538" s="39">
        <v>53.3</v>
      </c>
      <c r="C538" s="38">
        <v>267.97000000000003</v>
      </c>
      <c r="D538" s="40">
        <v>1174.9000000000001</v>
      </c>
      <c r="E538" s="41" t="s">
        <v>71</v>
      </c>
      <c r="M538" s="39">
        <v>53.3</v>
      </c>
      <c r="N538" s="38">
        <v>267.97000000000003</v>
      </c>
      <c r="O538" s="40">
        <v>1174.9000000000001</v>
      </c>
    </row>
    <row r="539" spans="2:15" x14ac:dyDescent="0.3">
      <c r="B539" s="39">
        <v>53.4</v>
      </c>
      <c r="C539" s="38">
        <v>268.08</v>
      </c>
      <c r="D539" s="40">
        <v>1175.5</v>
      </c>
      <c r="E539" s="41" t="s">
        <v>71</v>
      </c>
      <c r="M539" s="39">
        <v>53.4</v>
      </c>
      <c r="N539" s="38">
        <v>268.08</v>
      </c>
      <c r="O539" s="40">
        <v>1175.5</v>
      </c>
    </row>
    <row r="540" spans="2:15" x14ac:dyDescent="0.3">
      <c r="B540" s="39">
        <v>53.5</v>
      </c>
      <c r="C540" s="38">
        <v>268.2</v>
      </c>
      <c r="D540" s="40">
        <v>1176.0999999999999</v>
      </c>
      <c r="E540" s="41" t="s">
        <v>71</v>
      </c>
      <c r="M540" s="39">
        <v>53.5</v>
      </c>
      <c r="N540" s="38">
        <v>268.2</v>
      </c>
      <c r="O540" s="40">
        <v>1176.0999999999999</v>
      </c>
    </row>
    <row r="541" spans="2:15" x14ac:dyDescent="0.3">
      <c r="B541" s="39">
        <v>53.6</v>
      </c>
      <c r="C541" s="38">
        <v>268.32</v>
      </c>
      <c r="D541" s="40">
        <v>1176.7</v>
      </c>
      <c r="E541" s="41" t="s">
        <v>71</v>
      </c>
      <c r="M541" s="39">
        <v>53.6</v>
      </c>
      <c r="N541" s="38">
        <v>268.32</v>
      </c>
      <c r="O541" s="40">
        <v>1176.7</v>
      </c>
    </row>
    <row r="542" spans="2:15" x14ac:dyDescent="0.3">
      <c r="B542" s="39">
        <v>53.7</v>
      </c>
      <c r="C542" s="38">
        <v>268.44</v>
      </c>
      <c r="D542" s="40">
        <v>1177.3</v>
      </c>
      <c r="E542" s="41" t="s">
        <v>71</v>
      </c>
      <c r="M542" s="39">
        <v>53.7</v>
      </c>
      <c r="N542" s="38">
        <v>268.44</v>
      </c>
      <c r="O542" s="40">
        <v>1177.3</v>
      </c>
    </row>
    <row r="543" spans="2:15" x14ac:dyDescent="0.3">
      <c r="B543" s="39">
        <v>53.8</v>
      </c>
      <c r="C543" s="38">
        <v>268.56</v>
      </c>
      <c r="D543" s="40">
        <v>1177.9000000000001</v>
      </c>
      <c r="E543" s="41" t="s">
        <v>71</v>
      </c>
      <c r="M543" s="39">
        <v>53.8</v>
      </c>
      <c r="N543" s="38">
        <v>268.56</v>
      </c>
      <c r="O543" s="40">
        <v>1177.9000000000001</v>
      </c>
    </row>
    <row r="544" spans="2:15" x14ac:dyDescent="0.3">
      <c r="B544" s="39">
        <v>53.9</v>
      </c>
      <c r="C544" s="38">
        <v>268.68</v>
      </c>
      <c r="D544" s="40">
        <v>1178.5</v>
      </c>
      <c r="E544" s="41" t="s">
        <v>71</v>
      </c>
      <c r="M544" s="39">
        <v>53.9</v>
      </c>
      <c r="N544" s="38">
        <v>268.68</v>
      </c>
      <c r="O544" s="40">
        <v>1178.5</v>
      </c>
    </row>
    <row r="545" spans="2:15" x14ac:dyDescent="0.3">
      <c r="B545" s="39">
        <v>54</v>
      </c>
      <c r="C545" s="38">
        <v>268.79000000000002</v>
      </c>
      <c r="D545" s="40">
        <v>1179.0999999999999</v>
      </c>
      <c r="E545" s="41" t="s">
        <v>71</v>
      </c>
      <c r="M545" s="39">
        <v>54</v>
      </c>
      <c r="N545" s="38">
        <v>268.79000000000002</v>
      </c>
      <c r="O545" s="40">
        <v>1179.0999999999999</v>
      </c>
    </row>
    <row r="546" spans="2:15" x14ac:dyDescent="0.3">
      <c r="B546" s="39">
        <v>54.1</v>
      </c>
      <c r="C546" s="38">
        <v>268.91000000000003</v>
      </c>
      <c r="D546" s="40">
        <v>1179.7</v>
      </c>
      <c r="E546" s="41" t="s">
        <v>71</v>
      </c>
      <c r="M546" s="39">
        <v>54.1</v>
      </c>
      <c r="N546" s="38">
        <v>268.91000000000003</v>
      </c>
      <c r="O546" s="40">
        <v>1179.7</v>
      </c>
    </row>
    <row r="547" spans="2:15" x14ac:dyDescent="0.3">
      <c r="B547" s="39">
        <v>54.2</v>
      </c>
      <c r="C547" s="38">
        <v>269.02999999999997</v>
      </c>
      <c r="D547" s="40">
        <v>1180.3</v>
      </c>
      <c r="E547" s="41" t="s">
        <v>71</v>
      </c>
      <c r="M547" s="39">
        <v>54.2</v>
      </c>
      <c r="N547" s="38">
        <v>269.02999999999997</v>
      </c>
      <c r="O547" s="40">
        <v>1180.3</v>
      </c>
    </row>
    <row r="548" spans="2:15" x14ac:dyDescent="0.3">
      <c r="B548" s="39">
        <v>54.3</v>
      </c>
      <c r="C548" s="38">
        <v>269.14999999999998</v>
      </c>
      <c r="D548" s="40">
        <v>1180.9000000000001</v>
      </c>
      <c r="E548" s="41" t="s">
        <v>71</v>
      </c>
      <c r="M548" s="39">
        <v>54.3</v>
      </c>
      <c r="N548" s="38">
        <v>269.14999999999998</v>
      </c>
      <c r="O548" s="40">
        <v>1180.9000000000001</v>
      </c>
    </row>
    <row r="549" spans="2:15" x14ac:dyDescent="0.3">
      <c r="B549" s="39">
        <v>54.4</v>
      </c>
      <c r="C549" s="38">
        <v>269.27</v>
      </c>
      <c r="D549" s="40">
        <v>1181.5</v>
      </c>
      <c r="E549" s="41" t="s">
        <v>71</v>
      </c>
      <c r="M549" s="39">
        <v>54.4</v>
      </c>
      <c r="N549" s="38">
        <v>269.27</v>
      </c>
      <c r="O549" s="40">
        <v>1181.5</v>
      </c>
    </row>
    <row r="550" spans="2:15" x14ac:dyDescent="0.3">
      <c r="B550" s="39">
        <v>54.5</v>
      </c>
      <c r="C550" s="38">
        <v>269.38</v>
      </c>
      <c r="D550" s="40">
        <v>1182.0999999999999</v>
      </c>
      <c r="E550" s="41" t="s">
        <v>71</v>
      </c>
      <c r="M550" s="39">
        <v>54.5</v>
      </c>
      <c r="N550" s="38">
        <v>269.38</v>
      </c>
      <c r="O550" s="40">
        <v>1182.0999999999999</v>
      </c>
    </row>
    <row r="551" spans="2:15" x14ac:dyDescent="0.3">
      <c r="B551" s="39">
        <v>54.6</v>
      </c>
      <c r="C551" s="38">
        <v>269.5</v>
      </c>
      <c r="D551" s="40">
        <v>1182.7</v>
      </c>
      <c r="E551" s="41" t="s">
        <v>71</v>
      </c>
      <c r="M551" s="39">
        <v>54.6</v>
      </c>
      <c r="N551" s="38">
        <v>269.5</v>
      </c>
      <c r="O551" s="40">
        <v>1182.7</v>
      </c>
    </row>
    <row r="552" spans="2:15" x14ac:dyDescent="0.3">
      <c r="B552" s="39">
        <v>54.7</v>
      </c>
      <c r="C552" s="38">
        <v>269.62</v>
      </c>
      <c r="D552" s="40">
        <v>1183.3</v>
      </c>
      <c r="E552" s="41" t="s">
        <v>71</v>
      </c>
      <c r="M552" s="39">
        <v>54.7</v>
      </c>
      <c r="N552" s="38">
        <v>269.62</v>
      </c>
      <c r="O552" s="40">
        <v>1183.3</v>
      </c>
    </row>
    <row r="553" spans="2:15" x14ac:dyDescent="0.3">
      <c r="B553" s="39">
        <v>54.8</v>
      </c>
      <c r="C553" s="38">
        <v>269.73</v>
      </c>
      <c r="D553" s="40">
        <v>1183.9000000000001</v>
      </c>
      <c r="E553" s="41" t="s">
        <v>71</v>
      </c>
      <c r="M553" s="39">
        <v>54.8</v>
      </c>
      <c r="N553" s="38">
        <v>269.73</v>
      </c>
      <c r="O553" s="40">
        <v>1183.9000000000001</v>
      </c>
    </row>
    <row r="554" spans="2:15" x14ac:dyDescent="0.3">
      <c r="B554" s="39">
        <v>54.9</v>
      </c>
      <c r="C554" s="38">
        <v>269.85000000000002</v>
      </c>
      <c r="D554" s="40">
        <v>1184.5</v>
      </c>
      <c r="E554" s="41" t="s">
        <v>71</v>
      </c>
      <c r="M554" s="39">
        <v>54.9</v>
      </c>
      <c r="N554" s="38">
        <v>269.85000000000002</v>
      </c>
      <c r="O554" s="40">
        <v>1184.5</v>
      </c>
    </row>
    <row r="555" spans="2:15" x14ac:dyDescent="0.3">
      <c r="B555" s="39">
        <v>55</v>
      </c>
      <c r="C555" s="38">
        <v>269.97000000000003</v>
      </c>
      <c r="D555" s="40">
        <v>1185.0999999999999</v>
      </c>
      <c r="E555" s="41" t="s">
        <v>71</v>
      </c>
      <c r="M555" s="39">
        <v>55</v>
      </c>
      <c r="N555" s="38">
        <v>269.97000000000003</v>
      </c>
      <c r="O555" s="40">
        <v>1185.0999999999999</v>
      </c>
    </row>
    <row r="556" spans="2:15" x14ac:dyDescent="0.3">
      <c r="B556" s="39">
        <v>55.1</v>
      </c>
      <c r="C556" s="38">
        <v>270.08</v>
      </c>
      <c r="D556" s="40">
        <v>1185.7</v>
      </c>
      <c r="E556" s="41" t="s">
        <v>71</v>
      </c>
      <c r="M556" s="39">
        <v>55.1</v>
      </c>
      <c r="N556" s="38">
        <v>270.08</v>
      </c>
      <c r="O556" s="40">
        <v>1185.7</v>
      </c>
    </row>
    <row r="557" spans="2:15" x14ac:dyDescent="0.3">
      <c r="B557" s="39">
        <v>55.2</v>
      </c>
      <c r="C557" s="38">
        <v>270.2</v>
      </c>
      <c r="D557" s="40">
        <v>1186.3</v>
      </c>
      <c r="E557" s="41" t="s">
        <v>71</v>
      </c>
      <c r="M557" s="39">
        <v>55.2</v>
      </c>
      <c r="N557" s="38">
        <v>270.2</v>
      </c>
      <c r="O557" s="40">
        <v>1186.3</v>
      </c>
    </row>
    <row r="558" spans="2:15" x14ac:dyDescent="0.3">
      <c r="B558" s="39">
        <v>55.3</v>
      </c>
      <c r="C558" s="38">
        <v>270.31</v>
      </c>
      <c r="D558" s="40">
        <v>1186.9000000000001</v>
      </c>
      <c r="E558" s="41" t="s">
        <v>71</v>
      </c>
      <c r="M558" s="39">
        <v>55.3</v>
      </c>
      <c r="N558" s="38">
        <v>270.31</v>
      </c>
      <c r="O558" s="40">
        <v>1186.9000000000001</v>
      </c>
    </row>
    <row r="559" spans="2:15" x14ac:dyDescent="0.3">
      <c r="B559" s="39">
        <v>55.4</v>
      </c>
      <c r="C559" s="38">
        <v>270.43</v>
      </c>
      <c r="D559" s="40">
        <v>1187.5</v>
      </c>
      <c r="E559" s="41" t="s">
        <v>71</v>
      </c>
      <c r="M559" s="39">
        <v>55.4</v>
      </c>
      <c r="N559" s="38">
        <v>270.43</v>
      </c>
      <c r="O559" s="40">
        <v>1187.5</v>
      </c>
    </row>
    <row r="560" spans="2:15" x14ac:dyDescent="0.3">
      <c r="B560" s="39">
        <v>55.5</v>
      </c>
      <c r="C560" s="38">
        <v>270.54000000000002</v>
      </c>
      <c r="D560" s="40">
        <v>1188</v>
      </c>
      <c r="E560" s="41" t="s">
        <v>71</v>
      </c>
      <c r="M560" s="39">
        <v>55.5</v>
      </c>
      <c r="N560" s="38">
        <v>270.54000000000002</v>
      </c>
      <c r="O560" s="40">
        <v>1188</v>
      </c>
    </row>
    <row r="561" spans="2:15" x14ac:dyDescent="0.3">
      <c r="B561" s="39">
        <v>55.6</v>
      </c>
      <c r="C561" s="38">
        <v>270.66000000000003</v>
      </c>
      <c r="D561" s="40">
        <v>1188.5999999999999</v>
      </c>
      <c r="E561" s="41" t="s">
        <v>71</v>
      </c>
      <c r="M561" s="39">
        <v>55.6</v>
      </c>
      <c r="N561" s="38">
        <v>270.66000000000003</v>
      </c>
      <c r="O561" s="40">
        <v>1188.5999999999999</v>
      </c>
    </row>
    <row r="562" spans="2:15" x14ac:dyDescent="0.3">
      <c r="B562" s="39">
        <v>55.7</v>
      </c>
      <c r="C562" s="38">
        <v>270.77</v>
      </c>
      <c r="D562" s="40">
        <v>1189.2</v>
      </c>
      <c r="E562" s="41" t="s">
        <v>71</v>
      </c>
      <c r="M562" s="39">
        <v>55.7</v>
      </c>
      <c r="N562" s="38">
        <v>270.77</v>
      </c>
      <c r="O562" s="40">
        <v>1189.2</v>
      </c>
    </row>
    <row r="563" spans="2:15" x14ac:dyDescent="0.3">
      <c r="B563" s="39">
        <v>55.8</v>
      </c>
      <c r="C563" s="38">
        <v>270.89</v>
      </c>
      <c r="D563" s="40">
        <v>1189.8</v>
      </c>
      <c r="E563" s="41" t="s">
        <v>71</v>
      </c>
      <c r="M563" s="39">
        <v>55.8</v>
      </c>
      <c r="N563" s="38">
        <v>270.89</v>
      </c>
      <c r="O563" s="40">
        <v>1189.8</v>
      </c>
    </row>
    <row r="564" spans="2:15" x14ac:dyDescent="0.3">
      <c r="B564" s="39">
        <v>55.9</v>
      </c>
      <c r="C564" s="38">
        <v>271</v>
      </c>
      <c r="D564" s="40">
        <v>1190.4000000000001</v>
      </c>
      <c r="E564" s="41" t="s">
        <v>71</v>
      </c>
      <c r="M564" s="39">
        <v>55.9</v>
      </c>
      <c r="N564" s="38">
        <v>271</v>
      </c>
      <c r="O564" s="40">
        <v>1190.4000000000001</v>
      </c>
    </row>
    <row r="565" spans="2:15" x14ac:dyDescent="0.3">
      <c r="B565" s="39">
        <v>56</v>
      </c>
      <c r="C565" s="38">
        <v>271.12</v>
      </c>
      <c r="D565" s="40">
        <v>1191</v>
      </c>
      <c r="E565" s="41" t="s">
        <v>71</v>
      </c>
      <c r="M565" s="39">
        <v>56</v>
      </c>
      <c r="N565" s="38">
        <v>271.12</v>
      </c>
      <c r="O565" s="40">
        <v>1191</v>
      </c>
    </row>
    <row r="566" spans="2:15" x14ac:dyDescent="0.3">
      <c r="B566" s="39">
        <v>56.1</v>
      </c>
      <c r="C566" s="38">
        <v>271.23</v>
      </c>
      <c r="D566" s="40">
        <v>1191.5999999999999</v>
      </c>
      <c r="E566" s="41" t="s">
        <v>71</v>
      </c>
      <c r="M566" s="39">
        <v>56.1</v>
      </c>
      <c r="N566" s="38">
        <v>271.23</v>
      </c>
      <c r="O566" s="40">
        <v>1191.5999999999999</v>
      </c>
    </row>
    <row r="567" spans="2:15" x14ac:dyDescent="0.3">
      <c r="B567" s="39">
        <v>56.2</v>
      </c>
      <c r="C567" s="38">
        <v>271.35000000000002</v>
      </c>
      <c r="D567" s="40">
        <v>1192.0999999999999</v>
      </c>
      <c r="E567" s="41" t="s">
        <v>71</v>
      </c>
      <c r="M567" s="39">
        <v>56.2</v>
      </c>
      <c r="N567" s="38">
        <v>271.35000000000002</v>
      </c>
      <c r="O567" s="40">
        <v>1192.0999999999999</v>
      </c>
    </row>
    <row r="568" spans="2:15" x14ac:dyDescent="0.3">
      <c r="B568" s="39">
        <v>56.3</v>
      </c>
      <c r="C568" s="38">
        <v>271.45999999999998</v>
      </c>
      <c r="D568" s="40">
        <v>1192.7</v>
      </c>
      <c r="E568" s="41" t="s">
        <v>71</v>
      </c>
      <c r="M568" s="39">
        <v>56.3</v>
      </c>
      <c r="N568" s="38">
        <v>271.45999999999998</v>
      </c>
      <c r="O568" s="40">
        <v>1192.7</v>
      </c>
    </row>
    <row r="569" spans="2:15" x14ac:dyDescent="0.3">
      <c r="B569" s="39">
        <v>56.4</v>
      </c>
      <c r="C569" s="38">
        <v>271.58</v>
      </c>
      <c r="D569" s="40">
        <v>1193.3</v>
      </c>
      <c r="E569" s="41" t="s">
        <v>71</v>
      </c>
      <c r="M569" s="39">
        <v>56.4</v>
      </c>
      <c r="N569" s="38">
        <v>271.58</v>
      </c>
      <c r="O569" s="40">
        <v>1193.3</v>
      </c>
    </row>
    <row r="570" spans="2:15" x14ac:dyDescent="0.3">
      <c r="B570" s="39">
        <v>56.5</v>
      </c>
      <c r="C570" s="38">
        <v>271.69</v>
      </c>
      <c r="D570" s="40">
        <v>1193.9000000000001</v>
      </c>
      <c r="E570" s="41" t="s">
        <v>71</v>
      </c>
      <c r="M570" s="39">
        <v>56.5</v>
      </c>
      <c r="N570" s="38">
        <v>271.69</v>
      </c>
      <c r="O570" s="40">
        <v>1193.9000000000001</v>
      </c>
    </row>
    <row r="571" spans="2:15" x14ac:dyDescent="0.3">
      <c r="B571" s="39">
        <v>56.6</v>
      </c>
      <c r="C571" s="38">
        <v>271.8</v>
      </c>
      <c r="D571" s="40">
        <v>1194.5</v>
      </c>
      <c r="E571" s="41" t="s">
        <v>71</v>
      </c>
      <c r="M571" s="39">
        <v>56.6</v>
      </c>
      <c r="N571" s="38">
        <v>271.8</v>
      </c>
      <c r="O571" s="40">
        <v>1194.5</v>
      </c>
    </row>
    <row r="572" spans="2:15" x14ac:dyDescent="0.3">
      <c r="B572" s="39">
        <v>56.7</v>
      </c>
      <c r="C572" s="38">
        <v>271.92</v>
      </c>
      <c r="D572" s="40">
        <v>1195.0999999999999</v>
      </c>
      <c r="E572" s="41" t="s">
        <v>71</v>
      </c>
      <c r="M572" s="39">
        <v>56.7</v>
      </c>
      <c r="N572" s="38">
        <v>271.92</v>
      </c>
      <c r="O572" s="40">
        <v>1195.0999999999999</v>
      </c>
    </row>
    <row r="573" spans="2:15" x14ac:dyDescent="0.3">
      <c r="B573" s="39">
        <v>56.8</v>
      </c>
      <c r="C573" s="38">
        <v>272.02999999999997</v>
      </c>
      <c r="D573" s="40">
        <v>1195.5999999999999</v>
      </c>
      <c r="E573" s="41" t="s">
        <v>71</v>
      </c>
      <c r="M573" s="39">
        <v>56.8</v>
      </c>
      <c r="N573" s="38">
        <v>272.02999999999997</v>
      </c>
      <c r="O573" s="40">
        <v>1195.5999999999999</v>
      </c>
    </row>
    <row r="574" spans="2:15" x14ac:dyDescent="0.3">
      <c r="B574" s="39">
        <v>56.9</v>
      </c>
      <c r="C574" s="38">
        <v>272.14999999999998</v>
      </c>
      <c r="D574" s="40">
        <v>1196.2</v>
      </c>
      <c r="E574" s="41" t="s">
        <v>71</v>
      </c>
      <c r="M574" s="39">
        <v>56.9</v>
      </c>
      <c r="N574" s="38">
        <v>272.14999999999998</v>
      </c>
      <c r="O574" s="40">
        <v>1196.2</v>
      </c>
    </row>
    <row r="575" spans="2:15" x14ac:dyDescent="0.3">
      <c r="B575" s="39">
        <v>57</v>
      </c>
      <c r="C575" s="38">
        <v>272.26</v>
      </c>
      <c r="D575" s="40">
        <v>1196.8</v>
      </c>
      <c r="E575" s="41" t="s">
        <v>71</v>
      </c>
      <c r="M575" s="39">
        <v>57</v>
      </c>
      <c r="N575" s="38">
        <v>272.26</v>
      </c>
      <c r="O575" s="40">
        <v>1196.8</v>
      </c>
    </row>
    <row r="576" spans="2:15" x14ac:dyDescent="0.3">
      <c r="B576" s="39">
        <v>57.1</v>
      </c>
      <c r="C576" s="38">
        <v>272.37</v>
      </c>
      <c r="D576" s="40">
        <v>1197.4000000000001</v>
      </c>
      <c r="E576" s="41" t="s">
        <v>71</v>
      </c>
      <c r="M576" s="39">
        <v>57.1</v>
      </c>
      <c r="N576" s="38">
        <v>272.37</v>
      </c>
      <c r="O576" s="40">
        <v>1197.4000000000001</v>
      </c>
    </row>
    <row r="577" spans="2:15" x14ac:dyDescent="0.3">
      <c r="B577" s="39">
        <v>57.2</v>
      </c>
      <c r="C577" s="38">
        <v>272.48</v>
      </c>
      <c r="D577" s="40">
        <v>1198</v>
      </c>
      <c r="E577" s="41" t="s">
        <v>71</v>
      </c>
      <c r="M577" s="39">
        <v>57.2</v>
      </c>
      <c r="N577" s="38">
        <v>272.48</v>
      </c>
      <c r="O577" s="40">
        <v>1198</v>
      </c>
    </row>
    <row r="578" spans="2:15" x14ac:dyDescent="0.3">
      <c r="B578" s="39">
        <v>57.3</v>
      </c>
      <c r="C578" s="38">
        <v>272.60000000000002</v>
      </c>
      <c r="D578" s="40">
        <v>1198.5</v>
      </c>
      <c r="E578" s="41" t="s">
        <v>71</v>
      </c>
      <c r="M578" s="39">
        <v>57.3</v>
      </c>
      <c r="N578" s="38">
        <v>272.60000000000002</v>
      </c>
      <c r="O578" s="40">
        <v>1198.5</v>
      </c>
    </row>
    <row r="579" spans="2:15" x14ac:dyDescent="0.3">
      <c r="B579" s="39">
        <v>57.4</v>
      </c>
      <c r="C579" s="38">
        <v>272.70999999999998</v>
      </c>
      <c r="D579" s="40">
        <v>1199.0999999999999</v>
      </c>
      <c r="E579" s="41" t="s">
        <v>71</v>
      </c>
      <c r="M579" s="39">
        <v>57.4</v>
      </c>
      <c r="N579" s="38">
        <v>272.70999999999998</v>
      </c>
      <c r="O579" s="40">
        <v>1199.0999999999999</v>
      </c>
    </row>
    <row r="580" spans="2:15" x14ac:dyDescent="0.3">
      <c r="B580" s="39">
        <v>57.5</v>
      </c>
      <c r="C580" s="38">
        <v>272.82</v>
      </c>
      <c r="D580" s="40">
        <v>1199.7</v>
      </c>
      <c r="E580" s="41" t="s">
        <v>71</v>
      </c>
      <c r="M580" s="39">
        <v>57.5</v>
      </c>
      <c r="N580" s="38">
        <v>272.82</v>
      </c>
      <c r="O580" s="40">
        <v>1199.7</v>
      </c>
    </row>
    <row r="581" spans="2:15" x14ac:dyDescent="0.3">
      <c r="B581" s="39">
        <v>57.6</v>
      </c>
      <c r="C581" s="38">
        <v>272.93</v>
      </c>
      <c r="D581" s="40">
        <v>1200.3</v>
      </c>
      <c r="E581" s="41" t="s">
        <v>71</v>
      </c>
      <c r="M581" s="39">
        <v>57.6</v>
      </c>
      <c r="N581" s="38">
        <v>272.93</v>
      </c>
      <c r="O581" s="40">
        <v>1200.3</v>
      </c>
    </row>
    <row r="582" spans="2:15" x14ac:dyDescent="0.3">
      <c r="B582" s="39">
        <v>57.7</v>
      </c>
      <c r="C582" s="38">
        <v>273.05</v>
      </c>
      <c r="D582" s="40">
        <v>1200.8</v>
      </c>
      <c r="E582" s="41" t="s">
        <v>71</v>
      </c>
      <c r="M582" s="39">
        <v>57.7</v>
      </c>
      <c r="N582" s="38">
        <v>273.05</v>
      </c>
      <c r="O582" s="40">
        <v>1200.8</v>
      </c>
    </row>
    <row r="583" spans="2:15" x14ac:dyDescent="0.3">
      <c r="B583" s="39">
        <v>57.8</v>
      </c>
      <c r="C583" s="38">
        <v>273.16000000000003</v>
      </c>
      <c r="D583" s="40">
        <v>1201.4000000000001</v>
      </c>
      <c r="E583" s="41" t="s">
        <v>71</v>
      </c>
      <c r="M583" s="39">
        <v>57.8</v>
      </c>
      <c r="N583" s="38">
        <v>273.16000000000003</v>
      </c>
      <c r="O583" s="40">
        <v>1201.4000000000001</v>
      </c>
    </row>
    <row r="584" spans="2:15" x14ac:dyDescent="0.3">
      <c r="B584" s="39">
        <v>57.9</v>
      </c>
      <c r="C584" s="38">
        <v>273.27</v>
      </c>
      <c r="D584" s="40">
        <v>1202</v>
      </c>
      <c r="E584" s="41" t="s">
        <v>71</v>
      </c>
      <c r="M584" s="39">
        <v>57.9</v>
      </c>
      <c r="N584" s="38">
        <v>273.27</v>
      </c>
      <c r="O584" s="40">
        <v>1202</v>
      </c>
    </row>
    <row r="585" spans="2:15" x14ac:dyDescent="0.3">
      <c r="B585" s="39">
        <v>58</v>
      </c>
      <c r="C585" s="38">
        <v>273.38</v>
      </c>
      <c r="D585" s="40">
        <v>1202.5999999999999</v>
      </c>
      <c r="E585" s="41" t="s">
        <v>71</v>
      </c>
      <c r="M585" s="39">
        <v>58</v>
      </c>
      <c r="N585" s="38">
        <v>273.38</v>
      </c>
      <c r="O585" s="40">
        <v>1202.5999999999999</v>
      </c>
    </row>
    <row r="586" spans="2:15" x14ac:dyDescent="0.3">
      <c r="B586" s="39">
        <v>58.1</v>
      </c>
      <c r="C586" s="38">
        <v>273.49</v>
      </c>
      <c r="D586" s="40">
        <v>1203.0999999999999</v>
      </c>
      <c r="E586" s="41" t="s">
        <v>71</v>
      </c>
      <c r="M586" s="39">
        <v>58.1</v>
      </c>
      <c r="N586" s="38">
        <v>273.49</v>
      </c>
      <c r="O586" s="40">
        <v>1203.0999999999999</v>
      </c>
    </row>
    <row r="587" spans="2:15" x14ac:dyDescent="0.3">
      <c r="B587" s="39">
        <v>58.2</v>
      </c>
      <c r="C587" s="38">
        <v>273.60000000000002</v>
      </c>
      <c r="D587" s="40">
        <v>1203.7</v>
      </c>
      <c r="E587" s="41" t="s">
        <v>71</v>
      </c>
      <c r="M587" s="39">
        <v>58.2</v>
      </c>
      <c r="N587" s="38">
        <v>273.60000000000002</v>
      </c>
      <c r="O587" s="40">
        <v>1203.7</v>
      </c>
    </row>
    <row r="588" spans="2:15" x14ac:dyDescent="0.3">
      <c r="B588" s="39">
        <v>58.3</v>
      </c>
      <c r="C588" s="38">
        <v>273.72000000000003</v>
      </c>
      <c r="D588" s="40">
        <v>1204.3</v>
      </c>
      <c r="E588" s="41" t="s">
        <v>71</v>
      </c>
      <c r="M588" s="39">
        <v>58.3</v>
      </c>
      <c r="N588" s="38">
        <v>273.72000000000003</v>
      </c>
      <c r="O588" s="40">
        <v>1204.3</v>
      </c>
    </row>
    <row r="589" spans="2:15" x14ac:dyDescent="0.3">
      <c r="B589" s="39">
        <v>58.4</v>
      </c>
      <c r="C589" s="38">
        <v>273.83</v>
      </c>
      <c r="D589" s="40">
        <v>1204.9000000000001</v>
      </c>
      <c r="E589" s="41" t="s">
        <v>71</v>
      </c>
      <c r="M589" s="39">
        <v>58.4</v>
      </c>
      <c r="N589" s="38">
        <v>273.83</v>
      </c>
      <c r="O589" s="40">
        <v>1204.9000000000001</v>
      </c>
    </row>
    <row r="590" spans="2:15" x14ac:dyDescent="0.3">
      <c r="B590" s="39">
        <v>58.5</v>
      </c>
      <c r="C590" s="38">
        <v>273.94</v>
      </c>
      <c r="D590" s="40">
        <v>1205.4000000000001</v>
      </c>
      <c r="E590" s="41" t="s">
        <v>71</v>
      </c>
      <c r="M590" s="39">
        <v>58.5</v>
      </c>
      <c r="N590" s="38">
        <v>273.94</v>
      </c>
      <c r="O590" s="40">
        <v>1205.4000000000001</v>
      </c>
    </row>
    <row r="591" spans="2:15" x14ac:dyDescent="0.3">
      <c r="B591" s="39">
        <v>58.6</v>
      </c>
      <c r="C591" s="38">
        <v>274.05</v>
      </c>
      <c r="D591" s="40">
        <v>1206</v>
      </c>
      <c r="E591" s="41" t="s">
        <v>71</v>
      </c>
      <c r="M591" s="39">
        <v>58.6</v>
      </c>
      <c r="N591" s="38">
        <v>274.05</v>
      </c>
      <c r="O591" s="40">
        <v>1206</v>
      </c>
    </row>
    <row r="592" spans="2:15" x14ac:dyDescent="0.3">
      <c r="B592" s="39">
        <v>58.7</v>
      </c>
      <c r="C592" s="38">
        <v>274.16000000000003</v>
      </c>
      <c r="D592" s="40">
        <v>1206.5999999999999</v>
      </c>
      <c r="E592" s="41" t="s">
        <v>71</v>
      </c>
      <c r="M592" s="39">
        <v>58.7</v>
      </c>
      <c r="N592" s="38">
        <v>274.16000000000003</v>
      </c>
      <c r="O592" s="40">
        <v>1206.5999999999999</v>
      </c>
    </row>
    <row r="593" spans="2:15" x14ac:dyDescent="0.3">
      <c r="B593" s="39">
        <v>58.8</v>
      </c>
      <c r="C593" s="38">
        <v>274.27</v>
      </c>
      <c r="D593" s="40">
        <v>1207.0999999999999</v>
      </c>
      <c r="E593" s="41" t="s">
        <v>71</v>
      </c>
      <c r="M593" s="39">
        <v>58.8</v>
      </c>
      <c r="N593" s="38">
        <v>274.27</v>
      </c>
      <c r="O593" s="40">
        <v>1207.0999999999999</v>
      </c>
    </row>
    <row r="594" spans="2:15" x14ac:dyDescent="0.3">
      <c r="B594" s="39">
        <v>58.9</v>
      </c>
      <c r="C594" s="38">
        <v>274.38</v>
      </c>
      <c r="D594" s="40">
        <v>1207.7</v>
      </c>
      <c r="E594" s="41" t="s">
        <v>71</v>
      </c>
      <c r="M594" s="39">
        <v>58.9</v>
      </c>
      <c r="N594" s="38">
        <v>274.38</v>
      </c>
      <c r="O594" s="40">
        <v>1207.7</v>
      </c>
    </row>
    <row r="595" spans="2:15" x14ac:dyDescent="0.3">
      <c r="B595" s="39">
        <v>59</v>
      </c>
      <c r="C595" s="38">
        <v>274.49</v>
      </c>
      <c r="D595" s="40">
        <v>1208.3</v>
      </c>
      <c r="E595" s="41" t="s">
        <v>71</v>
      </c>
      <c r="M595" s="39">
        <v>59</v>
      </c>
      <c r="N595" s="38">
        <v>274.49</v>
      </c>
      <c r="O595" s="40">
        <v>1208.3</v>
      </c>
    </row>
    <row r="596" spans="2:15" x14ac:dyDescent="0.3">
      <c r="B596" s="39">
        <v>59.1</v>
      </c>
      <c r="C596" s="38">
        <v>274.60000000000002</v>
      </c>
      <c r="D596" s="40">
        <v>1208.8</v>
      </c>
      <c r="E596" s="41" t="s">
        <v>71</v>
      </c>
      <c r="M596" s="39">
        <v>59.1</v>
      </c>
      <c r="N596" s="38">
        <v>274.60000000000002</v>
      </c>
      <c r="O596" s="40">
        <v>1208.8</v>
      </c>
    </row>
    <row r="597" spans="2:15" x14ac:dyDescent="0.3">
      <c r="B597" s="39">
        <v>59.2</v>
      </c>
      <c r="C597" s="38">
        <v>274.70999999999998</v>
      </c>
      <c r="D597" s="40">
        <v>1209.4000000000001</v>
      </c>
      <c r="E597" s="41" t="s">
        <v>71</v>
      </c>
      <c r="M597" s="39">
        <v>59.2</v>
      </c>
      <c r="N597" s="38">
        <v>274.70999999999998</v>
      </c>
      <c r="O597" s="40">
        <v>1209.4000000000001</v>
      </c>
    </row>
    <row r="598" spans="2:15" x14ac:dyDescent="0.3">
      <c r="B598" s="39">
        <v>59.3</v>
      </c>
      <c r="C598" s="38">
        <v>274.82</v>
      </c>
      <c r="D598" s="40">
        <v>1210</v>
      </c>
      <c r="E598" s="41" t="s">
        <v>71</v>
      </c>
      <c r="M598" s="39">
        <v>59.3</v>
      </c>
      <c r="N598" s="38">
        <v>274.82</v>
      </c>
      <c r="O598" s="40">
        <v>1210</v>
      </c>
    </row>
    <row r="599" spans="2:15" x14ac:dyDescent="0.3">
      <c r="B599" s="39">
        <v>59.4</v>
      </c>
      <c r="C599" s="38">
        <v>274.93</v>
      </c>
      <c r="D599" s="40">
        <v>1210.5</v>
      </c>
      <c r="E599" s="41" t="s">
        <v>71</v>
      </c>
      <c r="M599" s="39">
        <v>59.4</v>
      </c>
      <c r="N599" s="38">
        <v>274.93</v>
      </c>
      <c r="O599" s="40">
        <v>1210.5</v>
      </c>
    </row>
    <row r="600" spans="2:15" x14ac:dyDescent="0.3">
      <c r="B600" s="39">
        <v>59.5</v>
      </c>
      <c r="C600" s="38">
        <v>275.04000000000002</v>
      </c>
      <c r="D600" s="40">
        <v>1211.0999999999999</v>
      </c>
      <c r="E600" s="41" t="s">
        <v>71</v>
      </c>
      <c r="M600" s="39">
        <v>59.5</v>
      </c>
      <c r="N600" s="38">
        <v>275.04000000000002</v>
      </c>
      <c r="O600" s="40">
        <v>1211.0999999999999</v>
      </c>
    </row>
    <row r="601" spans="2:15" x14ac:dyDescent="0.3">
      <c r="B601" s="39">
        <v>59.6</v>
      </c>
      <c r="C601" s="38">
        <v>275.14999999999998</v>
      </c>
      <c r="D601" s="40">
        <v>1211.7</v>
      </c>
      <c r="E601" s="41" t="s">
        <v>71</v>
      </c>
      <c r="M601" s="39">
        <v>59.6</v>
      </c>
      <c r="N601" s="38">
        <v>275.14999999999998</v>
      </c>
      <c r="O601" s="40">
        <v>1211.7</v>
      </c>
    </row>
    <row r="602" spans="2:15" x14ac:dyDescent="0.3">
      <c r="B602" s="39">
        <v>59.7</v>
      </c>
      <c r="C602" s="38">
        <v>275.26</v>
      </c>
      <c r="D602" s="40">
        <v>1212.2</v>
      </c>
      <c r="E602" s="41" t="s">
        <v>71</v>
      </c>
      <c r="M602" s="39">
        <v>59.7</v>
      </c>
      <c r="N602" s="38">
        <v>275.26</v>
      </c>
      <c r="O602" s="40">
        <v>1212.2</v>
      </c>
    </row>
    <row r="603" spans="2:15" x14ac:dyDescent="0.3">
      <c r="B603" s="39">
        <v>59.8</v>
      </c>
      <c r="C603" s="38">
        <v>275.37</v>
      </c>
      <c r="D603" s="40">
        <v>1212.8</v>
      </c>
      <c r="E603" s="41" t="s">
        <v>71</v>
      </c>
      <c r="M603" s="39">
        <v>59.8</v>
      </c>
      <c r="N603" s="38">
        <v>275.37</v>
      </c>
      <c r="O603" s="40">
        <v>1212.8</v>
      </c>
    </row>
    <row r="604" spans="2:15" x14ac:dyDescent="0.3">
      <c r="B604" s="39">
        <v>59.9</v>
      </c>
      <c r="C604" s="38">
        <v>275.48</v>
      </c>
      <c r="D604" s="40">
        <v>1213.4000000000001</v>
      </c>
      <c r="E604" s="41" t="s">
        <v>71</v>
      </c>
      <c r="M604" s="39">
        <v>59.9</v>
      </c>
      <c r="N604" s="38">
        <v>275.48</v>
      </c>
      <c r="O604" s="40">
        <v>1213.4000000000001</v>
      </c>
    </row>
    <row r="605" spans="2:15" x14ac:dyDescent="0.3">
      <c r="B605" s="39">
        <v>60</v>
      </c>
      <c r="C605" s="38">
        <v>275.58</v>
      </c>
      <c r="D605" s="40">
        <v>1213.9000000000001</v>
      </c>
      <c r="E605" s="41" t="s">
        <v>71</v>
      </c>
      <c r="M605" s="39">
        <v>60</v>
      </c>
      <c r="N605" s="38">
        <v>275.58</v>
      </c>
      <c r="O605" s="40">
        <v>1213.9000000000001</v>
      </c>
    </row>
    <row r="606" spans="2:15" x14ac:dyDescent="0.3">
      <c r="B606" s="39">
        <v>60.1</v>
      </c>
      <c r="C606" s="38">
        <v>275.69</v>
      </c>
      <c r="D606" s="40">
        <v>1214.5</v>
      </c>
      <c r="E606" s="41" t="s">
        <v>71</v>
      </c>
      <c r="M606" s="39">
        <v>60.1</v>
      </c>
      <c r="N606" s="38">
        <v>275.69</v>
      </c>
      <c r="O606" s="40">
        <v>1214.5</v>
      </c>
    </row>
    <row r="607" spans="2:15" x14ac:dyDescent="0.3">
      <c r="B607" s="39">
        <v>60.2</v>
      </c>
      <c r="C607" s="38">
        <v>275.8</v>
      </c>
      <c r="D607" s="40">
        <v>1215</v>
      </c>
      <c r="E607" s="41" t="s">
        <v>71</v>
      </c>
      <c r="M607" s="39">
        <v>60.2</v>
      </c>
      <c r="N607" s="38">
        <v>275.8</v>
      </c>
      <c r="O607" s="40">
        <v>1215</v>
      </c>
    </row>
    <row r="608" spans="2:15" x14ac:dyDescent="0.3">
      <c r="B608" s="39">
        <v>60.3</v>
      </c>
      <c r="C608" s="38">
        <v>275.91000000000003</v>
      </c>
      <c r="D608" s="40">
        <v>1215.5999999999999</v>
      </c>
      <c r="E608" s="41" t="s">
        <v>71</v>
      </c>
      <c r="M608" s="39">
        <v>60.3</v>
      </c>
      <c r="N608" s="38">
        <v>275.91000000000003</v>
      </c>
      <c r="O608" s="40">
        <v>1215.5999999999999</v>
      </c>
    </row>
    <row r="609" spans="2:15" x14ac:dyDescent="0.3">
      <c r="B609" s="39">
        <v>60.4</v>
      </c>
      <c r="C609" s="38">
        <v>276.02</v>
      </c>
      <c r="D609" s="40">
        <v>1216.2</v>
      </c>
      <c r="E609" s="41" t="s">
        <v>71</v>
      </c>
      <c r="M609" s="39">
        <v>60.4</v>
      </c>
      <c r="N609" s="38">
        <v>276.02</v>
      </c>
      <c r="O609" s="40">
        <v>1216.2</v>
      </c>
    </row>
    <row r="610" spans="2:15" x14ac:dyDescent="0.3">
      <c r="B610" s="39">
        <v>60.5</v>
      </c>
      <c r="C610" s="38">
        <v>276.13</v>
      </c>
      <c r="D610" s="40">
        <v>1216.7</v>
      </c>
      <c r="E610" s="41" t="s">
        <v>71</v>
      </c>
      <c r="M610" s="39">
        <v>60.5</v>
      </c>
      <c r="N610" s="38">
        <v>276.13</v>
      </c>
      <c r="O610" s="40">
        <v>1216.7</v>
      </c>
    </row>
    <row r="611" spans="2:15" x14ac:dyDescent="0.3">
      <c r="B611" s="39">
        <v>60.6</v>
      </c>
      <c r="C611" s="38">
        <v>276.24</v>
      </c>
      <c r="D611" s="40">
        <v>1217.3</v>
      </c>
      <c r="E611" s="41" t="s">
        <v>71</v>
      </c>
      <c r="M611" s="39">
        <v>60.6</v>
      </c>
      <c r="N611" s="38">
        <v>276.24</v>
      </c>
      <c r="O611" s="40">
        <v>1217.3</v>
      </c>
    </row>
    <row r="612" spans="2:15" x14ac:dyDescent="0.3">
      <c r="B612" s="39">
        <v>60.7</v>
      </c>
      <c r="C612" s="38">
        <v>276.33999999999997</v>
      </c>
      <c r="D612" s="40">
        <v>1217.8</v>
      </c>
      <c r="E612" s="41" t="s">
        <v>71</v>
      </c>
      <c r="M612" s="39">
        <v>60.7</v>
      </c>
      <c r="N612" s="38">
        <v>276.33999999999997</v>
      </c>
      <c r="O612" s="40">
        <v>1217.8</v>
      </c>
    </row>
    <row r="613" spans="2:15" x14ac:dyDescent="0.3">
      <c r="B613" s="39">
        <v>60.8</v>
      </c>
      <c r="C613" s="38">
        <v>276.45</v>
      </c>
      <c r="D613" s="40">
        <v>1218.4000000000001</v>
      </c>
      <c r="E613" s="41" t="s">
        <v>71</v>
      </c>
      <c r="M613" s="39">
        <v>60.8</v>
      </c>
      <c r="N613" s="38">
        <v>276.45</v>
      </c>
      <c r="O613" s="40">
        <v>1218.4000000000001</v>
      </c>
    </row>
    <row r="614" spans="2:15" x14ac:dyDescent="0.3">
      <c r="B614" s="39">
        <v>60.9</v>
      </c>
      <c r="C614" s="38">
        <v>276.56</v>
      </c>
      <c r="D614" s="40">
        <v>1219</v>
      </c>
      <c r="E614" s="41" t="s">
        <v>71</v>
      </c>
      <c r="M614" s="39">
        <v>60.9</v>
      </c>
      <c r="N614" s="38">
        <v>276.56</v>
      </c>
      <c r="O614" s="40">
        <v>1219</v>
      </c>
    </row>
    <row r="615" spans="2:15" x14ac:dyDescent="0.3">
      <c r="B615" s="39">
        <v>61</v>
      </c>
      <c r="C615" s="38">
        <v>276.67</v>
      </c>
      <c r="D615" s="40">
        <v>1219.5</v>
      </c>
      <c r="E615" s="41" t="s">
        <v>71</v>
      </c>
      <c r="M615" s="39">
        <v>61</v>
      </c>
      <c r="N615" s="38">
        <v>276.67</v>
      </c>
      <c r="O615" s="40">
        <v>1219.5</v>
      </c>
    </row>
    <row r="616" spans="2:15" x14ac:dyDescent="0.3">
      <c r="B616" s="39">
        <v>61.1</v>
      </c>
      <c r="C616" s="38">
        <v>276.77</v>
      </c>
      <c r="D616" s="40">
        <v>1220.0999999999999</v>
      </c>
      <c r="E616" s="41" t="s">
        <v>71</v>
      </c>
      <c r="M616" s="39">
        <v>61.1</v>
      </c>
      <c r="N616" s="38">
        <v>276.77</v>
      </c>
      <c r="O616" s="40">
        <v>1220.0999999999999</v>
      </c>
    </row>
    <row r="617" spans="2:15" x14ac:dyDescent="0.3">
      <c r="B617" s="39">
        <v>61.2</v>
      </c>
      <c r="C617" s="38">
        <v>276.88</v>
      </c>
      <c r="D617" s="40">
        <v>1220.5999999999999</v>
      </c>
      <c r="E617" s="41" t="s">
        <v>71</v>
      </c>
      <c r="M617" s="39">
        <v>61.2</v>
      </c>
      <c r="N617" s="38">
        <v>276.88</v>
      </c>
      <c r="O617" s="40">
        <v>1220.5999999999999</v>
      </c>
    </row>
    <row r="618" spans="2:15" x14ac:dyDescent="0.3">
      <c r="B618" s="39">
        <v>61.3</v>
      </c>
      <c r="C618" s="38">
        <v>276.99</v>
      </c>
      <c r="D618" s="40">
        <v>1221.2</v>
      </c>
      <c r="E618" s="41" t="s">
        <v>71</v>
      </c>
      <c r="M618" s="39">
        <v>61.3</v>
      </c>
      <c r="N618" s="38">
        <v>276.99</v>
      </c>
      <c r="O618" s="40">
        <v>1221.2</v>
      </c>
    </row>
    <row r="619" spans="2:15" x14ac:dyDescent="0.3">
      <c r="B619" s="39">
        <v>61.4</v>
      </c>
      <c r="C619" s="38">
        <v>277.08999999999997</v>
      </c>
      <c r="D619" s="40">
        <v>1221.7</v>
      </c>
      <c r="E619" s="41" t="s">
        <v>71</v>
      </c>
      <c r="M619" s="39">
        <v>61.4</v>
      </c>
      <c r="N619" s="38">
        <v>277.08999999999997</v>
      </c>
      <c r="O619" s="40">
        <v>1221.7</v>
      </c>
    </row>
    <row r="620" spans="2:15" x14ac:dyDescent="0.3">
      <c r="B620" s="39">
        <v>61.5</v>
      </c>
      <c r="C620" s="38">
        <v>277.2</v>
      </c>
      <c r="D620" s="40">
        <v>1222.3</v>
      </c>
      <c r="E620" s="41" t="s">
        <v>71</v>
      </c>
      <c r="M620" s="39">
        <v>61.5</v>
      </c>
      <c r="N620" s="38">
        <v>277.2</v>
      </c>
      <c r="O620" s="40">
        <v>1222.3</v>
      </c>
    </row>
    <row r="621" spans="2:15" x14ac:dyDescent="0.3">
      <c r="B621" s="39">
        <v>61.6</v>
      </c>
      <c r="C621" s="38">
        <v>277.31</v>
      </c>
      <c r="D621" s="40">
        <v>1222.8</v>
      </c>
      <c r="E621" s="41" t="s">
        <v>71</v>
      </c>
      <c r="M621" s="39">
        <v>61.6</v>
      </c>
      <c r="N621" s="38">
        <v>277.31</v>
      </c>
      <c r="O621" s="40">
        <v>1222.8</v>
      </c>
    </row>
    <row r="622" spans="2:15" x14ac:dyDescent="0.3">
      <c r="B622" s="39">
        <v>61.7</v>
      </c>
      <c r="C622" s="38">
        <v>277.41000000000003</v>
      </c>
      <c r="D622" s="40">
        <v>1223.4000000000001</v>
      </c>
      <c r="E622" s="41" t="s">
        <v>71</v>
      </c>
      <c r="M622" s="39">
        <v>61.7</v>
      </c>
      <c r="N622" s="38">
        <v>277.41000000000003</v>
      </c>
      <c r="O622" s="40">
        <v>1223.4000000000001</v>
      </c>
    </row>
    <row r="623" spans="2:15" x14ac:dyDescent="0.3">
      <c r="B623" s="39">
        <v>61.8</v>
      </c>
      <c r="C623" s="38">
        <v>277.52</v>
      </c>
      <c r="D623" s="40">
        <v>1224</v>
      </c>
      <c r="E623" s="41" t="s">
        <v>71</v>
      </c>
      <c r="M623" s="39">
        <v>61.8</v>
      </c>
      <c r="N623" s="38">
        <v>277.52</v>
      </c>
      <c r="O623" s="40">
        <v>1224</v>
      </c>
    </row>
    <row r="624" spans="2:15" x14ac:dyDescent="0.3">
      <c r="B624" s="39">
        <v>61.9</v>
      </c>
      <c r="C624" s="38">
        <v>277.63</v>
      </c>
      <c r="D624" s="40">
        <v>1224.5</v>
      </c>
      <c r="E624" s="41" t="s">
        <v>71</v>
      </c>
      <c r="M624" s="39">
        <v>61.9</v>
      </c>
      <c r="N624" s="38">
        <v>277.63</v>
      </c>
      <c r="O624" s="40">
        <v>1224.5</v>
      </c>
    </row>
    <row r="625" spans="2:15" x14ac:dyDescent="0.3">
      <c r="B625" s="39">
        <v>62</v>
      </c>
      <c r="C625" s="38">
        <v>277.73</v>
      </c>
      <c r="D625" s="40">
        <v>1225.0999999999999</v>
      </c>
      <c r="E625" s="41" t="s">
        <v>71</v>
      </c>
      <c r="M625" s="39">
        <v>62</v>
      </c>
      <c r="N625" s="38">
        <v>277.73</v>
      </c>
      <c r="O625" s="40">
        <v>1225.0999999999999</v>
      </c>
    </row>
    <row r="626" spans="2:15" x14ac:dyDescent="0.3">
      <c r="B626" s="39">
        <v>62.1</v>
      </c>
      <c r="C626" s="38">
        <v>277.83999999999997</v>
      </c>
      <c r="D626" s="40">
        <v>1225.5999999999999</v>
      </c>
      <c r="E626" s="41" t="s">
        <v>71</v>
      </c>
      <c r="M626" s="39">
        <v>62.1</v>
      </c>
      <c r="N626" s="38">
        <v>277.83999999999997</v>
      </c>
      <c r="O626" s="40">
        <v>1225.5999999999999</v>
      </c>
    </row>
    <row r="627" spans="2:15" x14ac:dyDescent="0.3">
      <c r="B627" s="39">
        <v>62.2</v>
      </c>
      <c r="C627" s="38">
        <v>277.94</v>
      </c>
      <c r="D627" s="40">
        <v>1226.2</v>
      </c>
      <c r="E627" s="41" t="s">
        <v>71</v>
      </c>
      <c r="M627" s="39">
        <v>62.2</v>
      </c>
      <c r="N627" s="38">
        <v>277.94</v>
      </c>
      <c r="O627" s="40">
        <v>1226.2</v>
      </c>
    </row>
    <row r="628" spans="2:15" x14ac:dyDescent="0.3">
      <c r="B628" s="39">
        <v>62.3</v>
      </c>
      <c r="C628" s="38">
        <v>278.05</v>
      </c>
      <c r="D628" s="40">
        <v>1226.7</v>
      </c>
      <c r="E628" s="41" t="s">
        <v>71</v>
      </c>
      <c r="M628" s="39">
        <v>62.3</v>
      </c>
      <c r="N628" s="38">
        <v>278.05</v>
      </c>
      <c r="O628" s="40">
        <v>1226.7</v>
      </c>
    </row>
    <row r="629" spans="2:15" x14ac:dyDescent="0.3">
      <c r="B629" s="39">
        <v>62.4</v>
      </c>
      <c r="C629" s="38">
        <v>278.16000000000003</v>
      </c>
      <c r="D629" s="40">
        <v>1227.3</v>
      </c>
      <c r="E629" s="41" t="s">
        <v>71</v>
      </c>
      <c r="M629" s="39">
        <v>62.4</v>
      </c>
      <c r="N629" s="38">
        <v>278.16000000000003</v>
      </c>
      <c r="O629" s="40">
        <v>1227.3</v>
      </c>
    </row>
    <row r="630" spans="2:15" x14ac:dyDescent="0.3">
      <c r="B630" s="39">
        <v>62.5</v>
      </c>
      <c r="C630" s="38">
        <v>278.26</v>
      </c>
      <c r="D630" s="40">
        <v>1227.8</v>
      </c>
      <c r="E630" s="41" t="s">
        <v>71</v>
      </c>
      <c r="M630" s="39">
        <v>62.5</v>
      </c>
      <c r="N630" s="38">
        <v>278.26</v>
      </c>
      <c r="O630" s="40">
        <v>1227.8</v>
      </c>
    </row>
    <row r="631" spans="2:15" x14ac:dyDescent="0.3">
      <c r="B631" s="39">
        <v>62.6</v>
      </c>
      <c r="C631" s="38">
        <v>278.37</v>
      </c>
      <c r="D631" s="40">
        <v>1228.4000000000001</v>
      </c>
      <c r="E631" s="41" t="s">
        <v>71</v>
      </c>
      <c r="M631" s="39">
        <v>62.6</v>
      </c>
      <c r="N631" s="38">
        <v>278.37</v>
      </c>
      <c r="O631" s="40">
        <v>1228.4000000000001</v>
      </c>
    </row>
    <row r="632" spans="2:15" x14ac:dyDescent="0.3">
      <c r="B632" s="39">
        <v>62.7</v>
      </c>
      <c r="C632" s="38">
        <v>278.47000000000003</v>
      </c>
      <c r="D632" s="40">
        <v>1228.9000000000001</v>
      </c>
      <c r="E632" s="41" t="s">
        <v>71</v>
      </c>
      <c r="M632" s="39">
        <v>62.7</v>
      </c>
      <c r="N632" s="38">
        <v>278.47000000000003</v>
      </c>
      <c r="O632" s="40">
        <v>1228.9000000000001</v>
      </c>
    </row>
    <row r="633" spans="2:15" x14ac:dyDescent="0.3">
      <c r="B633" s="39">
        <v>62.8</v>
      </c>
      <c r="C633" s="38">
        <v>278.58</v>
      </c>
      <c r="D633" s="40">
        <v>1229.5</v>
      </c>
      <c r="E633" s="41" t="s">
        <v>71</v>
      </c>
      <c r="M633" s="39">
        <v>62.8</v>
      </c>
      <c r="N633" s="38">
        <v>278.58</v>
      </c>
      <c r="O633" s="40">
        <v>1229.5</v>
      </c>
    </row>
    <row r="634" spans="2:15" x14ac:dyDescent="0.3">
      <c r="B634" s="39">
        <v>62.9</v>
      </c>
      <c r="C634" s="38">
        <v>278.68</v>
      </c>
      <c r="D634" s="40">
        <v>1230</v>
      </c>
      <c r="E634" s="41" t="s">
        <v>71</v>
      </c>
      <c r="M634" s="39">
        <v>62.9</v>
      </c>
      <c r="N634" s="38">
        <v>278.68</v>
      </c>
      <c r="O634" s="40">
        <v>1230</v>
      </c>
    </row>
    <row r="635" spans="2:15" x14ac:dyDescent="0.3">
      <c r="B635" s="39">
        <v>63</v>
      </c>
      <c r="C635" s="38">
        <v>278.79000000000002</v>
      </c>
      <c r="D635" s="40">
        <v>1230.5</v>
      </c>
      <c r="E635" s="41" t="s">
        <v>71</v>
      </c>
      <c r="M635" s="39">
        <v>63</v>
      </c>
      <c r="N635" s="38">
        <v>278.79000000000002</v>
      </c>
      <c r="O635" s="40">
        <v>1230.5</v>
      </c>
    </row>
    <row r="636" spans="2:15" x14ac:dyDescent="0.3">
      <c r="B636" s="39">
        <v>63.1</v>
      </c>
      <c r="C636" s="38">
        <v>278.89</v>
      </c>
      <c r="D636" s="40">
        <v>1231.0999999999999</v>
      </c>
      <c r="E636" s="41" t="s">
        <v>71</v>
      </c>
      <c r="M636" s="39">
        <v>63.1</v>
      </c>
      <c r="N636" s="38">
        <v>278.89</v>
      </c>
      <c r="O636" s="40">
        <v>1231.0999999999999</v>
      </c>
    </row>
    <row r="637" spans="2:15" x14ac:dyDescent="0.3">
      <c r="B637" s="39">
        <v>63.2</v>
      </c>
      <c r="C637" s="38">
        <v>279</v>
      </c>
      <c r="D637" s="40">
        <v>1231.5999999999999</v>
      </c>
      <c r="E637" s="41" t="s">
        <v>71</v>
      </c>
      <c r="M637" s="39">
        <v>63.2</v>
      </c>
      <c r="N637" s="38">
        <v>279</v>
      </c>
      <c r="O637" s="40">
        <v>1231.5999999999999</v>
      </c>
    </row>
    <row r="638" spans="2:15" x14ac:dyDescent="0.3">
      <c r="B638" s="39">
        <v>63.3</v>
      </c>
      <c r="C638" s="38">
        <v>279.10000000000002</v>
      </c>
      <c r="D638" s="40">
        <v>1232.2</v>
      </c>
      <c r="E638" s="41" t="s">
        <v>71</v>
      </c>
      <c r="M638" s="39">
        <v>63.3</v>
      </c>
      <c r="N638" s="38">
        <v>279.10000000000002</v>
      </c>
      <c r="O638" s="40">
        <v>1232.2</v>
      </c>
    </row>
    <row r="639" spans="2:15" x14ac:dyDescent="0.3">
      <c r="B639" s="39">
        <v>63.4</v>
      </c>
      <c r="C639" s="38">
        <v>279.20999999999998</v>
      </c>
      <c r="D639" s="40">
        <v>1232.7</v>
      </c>
      <c r="E639" s="41" t="s">
        <v>71</v>
      </c>
      <c r="M639" s="39">
        <v>63.4</v>
      </c>
      <c r="N639" s="38">
        <v>279.20999999999998</v>
      </c>
      <c r="O639" s="40">
        <v>1232.7</v>
      </c>
    </row>
    <row r="640" spans="2:15" x14ac:dyDescent="0.3">
      <c r="B640" s="39">
        <v>63.5</v>
      </c>
      <c r="C640" s="38">
        <v>279.31</v>
      </c>
      <c r="D640" s="40">
        <v>1233.3</v>
      </c>
      <c r="E640" s="41" t="s">
        <v>71</v>
      </c>
      <c r="M640" s="39">
        <v>63.5</v>
      </c>
      <c r="N640" s="38">
        <v>279.31</v>
      </c>
      <c r="O640" s="40">
        <v>1233.3</v>
      </c>
    </row>
    <row r="641" spans="2:15" x14ac:dyDescent="0.3">
      <c r="B641" s="39">
        <v>63.6</v>
      </c>
      <c r="C641" s="38">
        <v>279.41000000000003</v>
      </c>
      <c r="D641" s="40">
        <v>1233.8</v>
      </c>
      <c r="E641" s="41" t="s">
        <v>71</v>
      </c>
      <c r="M641" s="39">
        <v>63.6</v>
      </c>
      <c r="N641" s="38">
        <v>279.41000000000003</v>
      </c>
      <c r="O641" s="40">
        <v>1233.8</v>
      </c>
    </row>
    <row r="642" spans="2:15" x14ac:dyDescent="0.3">
      <c r="B642" s="39">
        <v>63.7</v>
      </c>
      <c r="C642" s="38">
        <v>279.52</v>
      </c>
      <c r="D642" s="40">
        <v>1234.4000000000001</v>
      </c>
      <c r="E642" s="41" t="s">
        <v>71</v>
      </c>
      <c r="M642" s="39">
        <v>63.7</v>
      </c>
      <c r="N642" s="38">
        <v>279.52</v>
      </c>
      <c r="O642" s="40">
        <v>1234.4000000000001</v>
      </c>
    </row>
    <row r="643" spans="2:15" x14ac:dyDescent="0.3">
      <c r="B643" s="39">
        <v>63.8</v>
      </c>
      <c r="C643" s="38">
        <v>279.62</v>
      </c>
      <c r="D643" s="40">
        <v>1234.9000000000001</v>
      </c>
      <c r="E643" s="41" t="s">
        <v>71</v>
      </c>
      <c r="M643" s="39">
        <v>63.8</v>
      </c>
      <c r="N643" s="38">
        <v>279.62</v>
      </c>
      <c r="O643" s="40">
        <v>1234.9000000000001</v>
      </c>
    </row>
    <row r="644" spans="2:15" x14ac:dyDescent="0.3">
      <c r="B644" s="39">
        <v>63.9</v>
      </c>
      <c r="C644" s="38">
        <v>279.72000000000003</v>
      </c>
      <c r="D644" s="40">
        <v>1235.4000000000001</v>
      </c>
      <c r="E644" s="41" t="s">
        <v>71</v>
      </c>
      <c r="M644" s="39">
        <v>63.9</v>
      </c>
      <c r="N644" s="38">
        <v>279.72000000000003</v>
      </c>
      <c r="O644" s="40">
        <v>1235.4000000000001</v>
      </c>
    </row>
    <row r="645" spans="2:15" x14ac:dyDescent="0.3">
      <c r="B645" s="39">
        <v>64</v>
      </c>
      <c r="C645" s="38">
        <v>279.83</v>
      </c>
      <c r="D645" s="40">
        <v>1236</v>
      </c>
      <c r="E645" s="41" t="s">
        <v>71</v>
      </c>
      <c r="M645" s="39">
        <v>64</v>
      </c>
      <c r="N645" s="38">
        <v>279.83</v>
      </c>
      <c r="O645" s="40">
        <v>1236</v>
      </c>
    </row>
    <row r="646" spans="2:15" x14ac:dyDescent="0.3">
      <c r="B646" s="39">
        <v>64.099999999999994</v>
      </c>
      <c r="C646" s="38">
        <v>279.93</v>
      </c>
      <c r="D646" s="40">
        <v>1236.5</v>
      </c>
      <c r="E646" s="41" t="s">
        <v>71</v>
      </c>
      <c r="M646" s="39">
        <v>64.099999999999994</v>
      </c>
      <c r="N646" s="38">
        <v>279.93</v>
      </c>
      <c r="O646" s="40">
        <v>1236.5</v>
      </c>
    </row>
    <row r="647" spans="2:15" x14ac:dyDescent="0.3">
      <c r="B647" s="39">
        <v>64.2</v>
      </c>
      <c r="C647" s="38">
        <v>280.04000000000002</v>
      </c>
      <c r="D647" s="40">
        <v>1237.0999999999999</v>
      </c>
      <c r="E647" s="41" t="s">
        <v>71</v>
      </c>
      <c r="M647" s="39">
        <v>64.2</v>
      </c>
      <c r="N647" s="38">
        <v>280.04000000000002</v>
      </c>
      <c r="O647" s="40">
        <v>1237.0999999999999</v>
      </c>
    </row>
    <row r="648" spans="2:15" x14ac:dyDescent="0.3">
      <c r="B648" s="39">
        <v>64.3</v>
      </c>
      <c r="C648" s="38">
        <v>280.14</v>
      </c>
      <c r="D648" s="40">
        <v>1237.5999999999999</v>
      </c>
      <c r="E648" s="41" t="s">
        <v>71</v>
      </c>
      <c r="M648" s="39">
        <v>64.3</v>
      </c>
      <c r="N648" s="38">
        <v>280.14</v>
      </c>
      <c r="O648" s="40">
        <v>1237.5999999999999</v>
      </c>
    </row>
    <row r="649" spans="2:15" x14ac:dyDescent="0.3">
      <c r="B649" s="39">
        <v>64.400000000000006</v>
      </c>
      <c r="C649" s="38">
        <v>280.24</v>
      </c>
      <c r="D649" s="40">
        <v>1238.0999999999999</v>
      </c>
      <c r="E649" s="41" t="s">
        <v>71</v>
      </c>
      <c r="M649" s="39">
        <v>64.400000000000006</v>
      </c>
      <c r="N649" s="38">
        <v>280.24</v>
      </c>
      <c r="O649" s="40">
        <v>1238.0999999999999</v>
      </c>
    </row>
    <row r="650" spans="2:15" x14ac:dyDescent="0.3">
      <c r="B650" s="39">
        <v>64.5</v>
      </c>
      <c r="C650" s="38">
        <v>280.33999999999997</v>
      </c>
      <c r="D650" s="40">
        <v>1238.7</v>
      </c>
      <c r="E650" s="41" t="s">
        <v>71</v>
      </c>
      <c r="M650" s="39">
        <v>64.5</v>
      </c>
      <c r="N650" s="38">
        <v>280.33999999999997</v>
      </c>
      <c r="O650" s="40">
        <v>1238.7</v>
      </c>
    </row>
    <row r="651" spans="2:15" x14ac:dyDescent="0.3">
      <c r="B651" s="39">
        <v>64.599999999999994</v>
      </c>
      <c r="C651" s="38">
        <v>280.45</v>
      </c>
      <c r="D651" s="40">
        <v>1239.2</v>
      </c>
      <c r="E651" s="41" t="s">
        <v>71</v>
      </c>
      <c r="M651" s="39">
        <v>64.599999999999994</v>
      </c>
      <c r="N651" s="38">
        <v>280.45</v>
      </c>
      <c r="O651" s="40">
        <v>1239.2</v>
      </c>
    </row>
    <row r="652" spans="2:15" x14ac:dyDescent="0.3">
      <c r="B652" s="39">
        <v>64.7</v>
      </c>
      <c r="C652" s="38">
        <v>280.55</v>
      </c>
      <c r="D652" s="40">
        <v>1239.8</v>
      </c>
      <c r="E652" s="41" t="s">
        <v>71</v>
      </c>
      <c r="M652" s="39">
        <v>64.7</v>
      </c>
      <c r="N652" s="38">
        <v>280.55</v>
      </c>
      <c r="O652" s="40">
        <v>1239.8</v>
      </c>
    </row>
    <row r="653" spans="2:15" x14ac:dyDescent="0.3">
      <c r="B653" s="39">
        <v>64.8</v>
      </c>
      <c r="C653" s="38">
        <v>280.64999999999998</v>
      </c>
      <c r="D653" s="40">
        <v>1240.3</v>
      </c>
      <c r="E653" s="41" t="s">
        <v>71</v>
      </c>
      <c r="M653" s="39">
        <v>64.8</v>
      </c>
      <c r="N653" s="38">
        <v>280.64999999999998</v>
      </c>
      <c r="O653" s="40">
        <v>1240.3</v>
      </c>
    </row>
    <row r="654" spans="2:15" x14ac:dyDescent="0.3">
      <c r="B654" s="39">
        <v>64.900000000000006</v>
      </c>
      <c r="C654" s="38">
        <v>280.76</v>
      </c>
      <c r="D654" s="40">
        <v>1240.8</v>
      </c>
      <c r="E654" s="41" t="s">
        <v>71</v>
      </c>
      <c r="M654" s="39">
        <v>64.900000000000006</v>
      </c>
      <c r="N654" s="38">
        <v>280.76</v>
      </c>
      <c r="O654" s="40">
        <v>1240.8</v>
      </c>
    </row>
    <row r="655" spans="2:15" x14ac:dyDescent="0.3">
      <c r="B655" s="39">
        <v>65</v>
      </c>
      <c r="C655" s="38">
        <v>280.86</v>
      </c>
      <c r="D655" s="40">
        <v>1241.4000000000001</v>
      </c>
      <c r="E655" s="41" t="s">
        <v>71</v>
      </c>
      <c r="M655" s="39">
        <v>65</v>
      </c>
      <c r="N655" s="38">
        <v>280.86</v>
      </c>
      <c r="O655" s="40">
        <v>1241.4000000000001</v>
      </c>
    </row>
    <row r="656" spans="2:15" x14ac:dyDescent="0.3">
      <c r="B656" s="39">
        <v>65.099999999999994</v>
      </c>
      <c r="C656" s="38">
        <v>280.95999999999998</v>
      </c>
      <c r="D656" s="40">
        <v>1241.9000000000001</v>
      </c>
      <c r="E656" s="41" t="s">
        <v>71</v>
      </c>
      <c r="M656" s="39">
        <v>65.099999999999994</v>
      </c>
      <c r="N656" s="38">
        <v>280.95999999999998</v>
      </c>
      <c r="O656" s="40">
        <v>1241.9000000000001</v>
      </c>
    </row>
    <row r="657" spans="2:15" x14ac:dyDescent="0.3">
      <c r="B657" s="39">
        <v>65.2</v>
      </c>
      <c r="C657" s="38">
        <v>281.06</v>
      </c>
      <c r="D657" s="40">
        <v>1242.5</v>
      </c>
      <c r="E657" s="41" t="s">
        <v>71</v>
      </c>
      <c r="M657" s="39">
        <v>65.2</v>
      </c>
      <c r="N657" s="38">
        <v>281.06</v>
      </c>
      <c r="O657" s="40">
        <v>1242.5</v>
      </c>
    </row>
    <row r="658" spans="2:15" x14ac:dyDescent="0.3">
      <c r="B658" s="39">
        <v>65.3</v>
      </c>
      <c r="C658" s="38">
        <v>281.16000000000003</v>
      </c>
      <c r="D658" s="40">
        <v>1243</v>
      </c>
      <c r="E658" s="41" t="s">
        <v>71</v>
      </c>
      <c r="M658" s="39">
        <v>65.3</v>
      </c>
      <c r="N658" s="38">
        <v>281.16000000000003</v>
      </c>
      <c r="O658" s="40">
        <v>1243</v>
      </c>
    </row>
    <row r="659" spans="2:15" x14ac:dyDescent="0.3">
      <c r="B659" s="39">
        <v>65.400000000000006</v>
      </c>
      <c r="C659" s="38">
        <v>281.27</v>
      </c>
      <c r="D659" s="40">
        <v>1243.5</v>
      </c>
      <c r="E659" s="41" t="s">
        <v>71</v>
      </c>
      <c r="M659" s="39">
        <v>65.400000000000006</v>
      </c>
      <c r="N659" s="38">
        <v>281.27</v>
      </c>
      <c r="O659" s="40">
        <v>1243.5</v>
      </c>
    </row>
    <row r="660" spans="2:15" x14ac:dyDescent="0.3">
      <c r="B660" s="39">
        <v>65.5</v>
      </c>
      <c r="C660" s="38">
        <v>281.37</v>
      </c>
      <c r="D660" s="40">
        <v>1244.0999999999999</v>
      </c>
      <c r="E660" s="41" t="s">
        <v>71</v>
      </c>
      <c r="M660" s="39">
        <v>65.5</v>
      </c>
      <c r="N660" s="38">
        <v>281.37</v>
      </c>
      <c r="O660" s="40">
        <v>1244.0999999999999</v>
      </c>
    </row>
    <row r="661" spans="2:15" x14ac:dyDescent="0.3">
      <c r="B661" s="39">
        <v>65.599999999999994</v>
      </c>
      <c r="C661" s="38">
        <v>281.47000000000003</v>
      </c>
      <c r="D661" s="40">
        <v>1244.5999999999999</v>
      </c>
      <c r="E661" s="41" t="s">
        <v>71</v>
      </c>
      <c r="M661" s="39">
        <v>65.599999999999994</v>
      </c>
      <c r="N661" s="38">
        <v>281.47000000000003</v>
      </c>
      <c r="O661" s="40">
        <v>1244.5999999999999</v>
      </c>
    </row>
    <row r="662" spans="2:15" x14ac:dyDescent="0.3">
      <c r="B662" s="39">
        <v>65.7</v>
      </c>
      <c r="C662" s="38">
        <v>281.57</v>
      </c>
      <c r="D662" s="40">
        <v>1245.0999999999999</v>
      </c>
      <c r="E662" s="41" t="s">
        <v>71</v>
      </c>
      <c r="M662" s="39">
        <v>65.7</v>
      </c>
      <c r="N662" s="38">
        <v>281.57</v>
      </c>
      <c r="O662" s="40">
        <v>1245.0999999999999</v>
      </c>
    </row>
    <row r="663" spans="2:15" x14ac:dyDescent="0.3">
      <c r="B663" s="39">
        <v>65.8</v>
      </c>
      <c r="C663" s="38">
        <v>281.67</v>
      </c>
      <c r="D663" s="40">
        <v>1245.7</v>
      </c>
      <c r="E663" s="41" t="s">
        <v>71</v>
      </c>
      <c r="M663" s="39">
        <v>65.8</v>
      </c>
      <c r="N663" s="38">
        <v>281.67</v>
      </c>
      <c r="O663" s="40">
        <v>1245.7</v>
      </c>
    </row>
    <row r="664" spans="2:15" x14ac:dyDescent="0.3">
      <c r="B664" s="39">
        <v>65.900000000000006</v>
      </c>
      <c r="C664" s="38">
        <v>281.77</v>
      </c>
      <c r="D664" s="40">
        <v>1246.2</v>
      </c>
      <c r="E664" s="41" t="s">
        <v>71</v>
      </c>
      <c r="M664" s="39">
        <v>65.900000000000006</v>
      </c>
      <c r="N664" s="38">
        <v>281.77</v>
      </c>
      <c r="O664" s="40">
        <v>1246.2</v>
      </c>
    </row>
    <row r="665" spans="2:15" x14ac:dyDescent="0.3">
      <c r="B665" s="39">
        <v>66</v>
      </c>
      <c r="C665" s="38">
        <v>281.87</v>
      </c>
      <c r="D665" s="40">
        <v>1246.7</v>
      </c>
      <c r="E665" s="41" t="s">
        <v>71</v>
      </c>
      <c r="M665" s="39">
        <v>66</v>
      </c>
      <c r="N665" s="38">
        <v>281.87</v>
      </c>
      <c r="O665" s="40">
        <v>1246.7</v>
      </c>
    </row>
    <row r="666" spans="2:15" x14ac:dyDescent="0.3">
      <c r="B666" s="39">
        <v>66.099999999999994</v>
      </c>
      <c r="C666" s="38">
        <v>281.98</v>
      </c>
      <c r="D666" s="40">
        <v>1247.3</v>
      </c>
      <c r="E666" s="41" t="s">
        <v>71</v>
      </c>
      <c r="M666" s="39">
        <v>66.099999999999994</v>
      </c>
      <c r="N666" s="38">
        <v>281.98</v>
      </c>
      <c r="O666" s="40">
        <v>1247.3</v>
      </c>
    </row>
    <row r="667" spans="2:15" x14ac:dyDescent="0.3">
      <c r="B667" s="39">
        <v>66.2</v>
      </c>
      <c r="C667" s="38">
        <v>282.08</v>
      </c>
      <c r="D667" s="40">
        <v>1247.8</v>
      </c>
      <c r="E667" s="41" t="s">
        <v>71</v>
      </c>
      <c r="M667" s="39">
        <v>66.2</v>
      </c>
      <c r="N667" s="38">
        <v>282.08</v>
      </c>
      <c r="O667" s="40">
        <v>1247.8</v>
      </c>
    </row>
    <row r="668" spans="2:15" x14ac:dyDescent="0.3">
      <c r="B668" s="39">
        <v>66.3</v>
      </c>
      <c r="C668" s="38">
        <v>282.18</v>
      </c>
      <c r="D668" s="40">
        <v>1248.3</v>
      </c>
      <c r="E668" s="41" t="s">
        <v>71</v>
      </c>
      <c r="M668" s="39">
        <v>66.3</v>
      </c>
      <c r="N668" s="38">
        <v>282.18</v>
      </c>
      <c r="O668" s="40">
        <v>1248.3</v>
      </c>
    </row>
    <row r="669" spans="2:15" x14ac:dyDescent="0.3">
      <c r="B669" s="39">
        <v>66.400000000000006</v>
      </c>
      <c r="C669" s="38">
        <v>282.27999999999997</v>
      </c>
      <c r="D669" s="40">
        <v>1248.8</v>
      </c>
      <c r="E669" s="41" t="s">
        <v>71</v>
      </c>
      <c r="M669" s="39">
        <v>66.400000000000006</v>
      </c>
      <c r="N669" s="38">
        <v>282.27999999999997</v>
      </c>
      <c r="O669" s="40">
        <v>1248.8</v>
      </c>
    </row>
    <row r="670" spans="2:15" x14ac:dyDescent="0.3">
      <c r="B670" s="39">
        <v>66.5</v>
      </c>
      <c r="C670" s="38">
        <v>282.38</v>
      </c>
      <c r="D670" s="40">
        <v>1249.4000000000001</v>
      </c>
      <c r="E670" s="41" t="s">
        <v>71</v>
      </c>
      <c r="M670" s="39">
        <v>66.5</v>
      </c>
      <c r="N670" s="38">
        <v>282.38</v>
      </c>
      <c r="O670" s="40">
        <v>1249.4000000000001</v>
      </c>
    </row>
    <row r="671" spans="2:15" x14ac:dyDescent="0.3">
      <c r="B671" s="39">
        <v>66.599999999999994</v>
      </c>
      <c r="C671" s="38">
        <v>282.48</v>
      </c>
      <c r="D671" s="40">
        <v>1249.9000000000001</v>
      </c>
      <c r="E671" s="41" t="s">
        <v>71</v>
      </c>
      <c r="M671" s="39">
        <v>66.599999999999994</v>
      </c>
      <c r="N671" s="38">
        <v>282.48</v>
      </c>
      <c r="O671" s="40">
        <v>1249.9000000000001</v>
      </c>
    </row>
    <row r="672" spans="2:15" x14ac:dyDescent="0.3">
      <c r="B672" s="39">
        <v>66.7</v>
      </c>
      <c r="C672" s="38">
        <v>282.58</v>
      </c>
      <c r="D672" s="40">
        <v>1250.4000000000001</v>
      </c>
      <c r="E672" s="41" t="s">
        <v>71</v>
      </c>
      <c r="M672" s="39">
        <v>66.7</v>
      </c>
      <c r="N672" s="38">
        <v>282.58</v>
      </c>
      <c r="O672" s="40">
        <v>1250.4000000000001</v>
      </c>
    </row>
    <row r="673" spans="2:15" x14ac:dyDescent="0.3">
      <c r="B673" s="39">
        <v>66.8</v>
      </c>
      <c r="C673" s="38">
        <v>282.68</v>
      </c>
      <c r="D673" s="40">
        <v>1251</v>
      </c>
      <c r="E673" s="41" t="s">
        <v>71</v>
      </c>
      <c r="M673" s="39">
        <v>66.8</v>
      </c>
      <c r="N673" s="38">
        <v>282.68</v>
      </c>
      <c r="O673" s="40">
        <v>1251</v>
      </c>
    </row>
    <row r="674" spans="2:15" x14ac:dyDescent="0.3">
      <c r="B674" s="39">
        <v>66.900000000000006</v>
      </c>
      <c r="C674" s="38">
        <v>282.77999999999997</v>
      </c>
      <c r="D674" s="40">
        <v>1251.5</v>
      </c>
      <c r="E674" s="41" t="s">
        <v>71</v>
      </c>
      <c r="M674" s="39">
        <v>66.900000000000006</v>
      </c>
      <c r="N674" s="38">
        <v>282.77999999999997</v>
      </c>
      <c r="O674" s="40">
        <v>1251.5</v>
      </c>
    </row>
    <row r="675" spans="2:15" x14ac:dyDescent="0.3">
      <c r="B675" s="39">
        <v>67</v>
      </c>
      <c r="C675" s="38">
        <v>282.88</v>
      </c>
      <c r="D675" s="40">
        <v>1252</v>
      </c>
      <c r="E675" s="41" t="s">
        <v>71</v>
      </c>
      <c r="M675" s="39">
        <v>67</v>
      </c>
      <c r="N675" s="38">
        <v>282.88</v>
      </c>
      <c r="O675" s="40">
        <v>1252</v>
      </c>
    </row>
    <row r="676" spans="2:15" x14ac:dyDescent="0.3">
      <c r="B676" s="39">
        <v>67.099999999999994</v>
      </c>
      <c r="C676" s="38">
        <v>282.98</v>
      </c>
      <c r="D676" s="40">
        <v>1252.5</v>
      </c>
      <c r="E676" s="41" t="s">
        <v>71</v>
      </c>
      <c r="M676" s="39">
        <v>67.099999999999994</v>
      </c>
      <c r="N676" s="38">
        <v>282.98</v>
      </c>
      <c r="O676" s="40">
        <v>1252.5</v>
      </c>
    </row>
    <row r="677" spans="2:15" x14ac:dyDescent="0.3">
      <c r="B677" s="39">
        <v>67.2</v>
      </c>
      <c r="C677" s="38">
        <v>283.08</v>
      </c>
      <c r="D677" s="40">
        <v>1253.0999999999999</v>
      </c>
      <c r="E677" s="41" t="s">
        <v>71</v>
      </c>
      <c r="M677" s="39">
        <v>67.2</v>
      </c>
      <c r="N677" s="38">
        <v>283.08</v>
      </c>
      <c r="O677" s="40">
        <v>1253.0999999999999</v>
      </c>
    </row>
    <row r="678" spans="2:15" x14ac:dyDescent="0.3">
      <c r="B678" s="39">
        <v>67.3</v>
      </c>
      <c r="C678" s="38">
        <v>283.18</v>
      </c>
      <c r="D678" s="40">
        <v>1253.5999999999999</v>
      </c>
      <c r="E678" s="41" t="s">
        <v>71</v>
      </c>
      <c r="M678" s="39">
        <v>67.3</v>
      </c>
      <c r="N678" s="38">
        <v>283.18</v>
      </c>
      <c r="O678" s="40">
        <v>1253.5999999999999</v>
      </c>
    </row>
    <row r="679" spans="2:15" x14ac:dyDescent="0.3">
      <c r="B679" s="39">
        <v>67.400000000000006</v>
      </c>
      <c r="C679" s="38">
        <v>283.27999999999997</v>
      </c>
      <c r="D679" s="40">
        <v>1254.0999999999999</v>
      </c>
      <c r="E679" s="41" t="s">
        <v>71</v>
      </c>
      <c r="M679" s="39">
        <v>67.400000000000006</v>
      </c>
      <c r="N679" s="38">
        <v>283.27999999999997</v>
      </c>
      <c r="O679" s="40">
        <v>1254.0999999999999</v>
      </c>
    </row>
    <row r="680" spans="2:15" x14ac:dyDescent="0.3">
      <c r="B680" s="39">
        <v>67.5</v>
      </c>
      <c r="C680" s="38">
        <v>283.38</v>
      </c>
      <c r="D680" s="40">
        <v>1254.7</v>
      </c>
      <c r="E680" s="41" t="s">
        <v>71</v>
      </c>
      <c r="M680" s="39">
        <v>67.5</v>
      </c>
      <c r="N680" s="38">
        <v>283.38</v>
      </c>
      <c r="O680" s="40">
        <v>1254.7</v>
      </c>
    </row>
    <row r="681" spans="2:15" x14ac:dyDescent="0.3">
      <c r="B681" s="39">
        <v>67.599999999999994</v>
      </c>
      <c r="C681" s="38">
        <v>283.48</v>
      </c>
      <c r="D681" s="40">
        <v>1255.2</v>
      </c>
      <c r="E681" s="41" t="s">
        <v>71</v>
      </c>
      <c r="M681" s="39">
        <v>67.599999999999994</v>
      </c>
      <c r="N681" s="38">
        <v>283.48</v>
      </c>
      <c r="O681" s="40">
        <v>1255.2</v>
      </c>
    </row>
    <row r="682" spans="2:15" x14ac:dyDescent="0.3">
      <c r="B682" s="39">
        <v>67.7</v>
      </c>
      <c r="C682" s="38">
        <v>283.58</v>
      </c>
      <c r="D682" s="40">
        <v>1255.7</v>
      </c>
      <c r="E682" s="41" t="s">
        <v>71</v>
      </c>
      <c r="M682" s="39">
        <v>67.7</v>
      </c>
      <c r="N682" s="38">
        <v>283.58</v>
      </c>
      <c r="O682" s="40">
        <v>1255.7</v>
      </c>
    </row>
    <row r="683" spans="2:15" x14ac:dyDescent="0.3">
      <c r="B683" s="39">
        <v>67.8</v>
      </c>
      <c r="C683" s="38">
        <v>283.68</v>
      </c>
      <c r="D683" s="40">
        <v>1256.2</v>
      </c>
      <c r="E683" s="41" t="s">
        <v>71</v>
      </c>
      <c r="M683" s="39">
        <v>67.8</v>
      </c>
      <c r="N683" s="38">
        <v>283.68</v>
      </c>
      <c r="O683" s="40">
        <v>1256.2</v>
      </c>
    </row>
    <row r="684" spans="2:15" x14ac:dyDescent="0.3">
      <c r="B684" s="39">
        <v>67.900000000000006</v>
      </c>
      <c r="C684" s="38">
        <v>283.77999999999997</v>
      </c>
      <c r="D684" s="40">
        <v>1256.8</v>
      </c>
      <c r="E684" s="41" t="s">
        <v>71</v>
      </c>
      <c r="M684" s="39">
        <v>67.900000000000006</v>
      </c>
      <c r="N684" s="38">
        <v>283.77999999999997</v>
      </c>
      <c r="O684" s="40">
        <v>1256.8</v>
      </c>
    </row>
    <row r="685" spans="2:15" x14ac:dyDescent="0.3">
      <c r="B685" s="39">
        <v>68</v>
      </c>
      <c r="C685" s="38">
        <v>283.87</v>
      </c>
      <c r="D685" s="40">
        <v>1257.3</v>
      </c>
      <c r="E685" s="41" t="s">
        <v>71</v>
      </c>
      <c r="M685" s="39">
        <v>68</v>
      </c>
      <c r="N685" s="38">
        <v>283.87</v>
      </c>
      <c r="O685" s="40">
        <v>1257.3</v>
      </c>
    </row>
    <row r="686" spans="2:15" x14ac:dyDescent="0.3">
      <c r="B686" s="39">
        <v>68.099999999999994</v>
      </c>
      <c r="C686" s="38">
        <v>283.97000000000003</v>
      </c>
      <c r="D686" s="40">
        <v>1257.8</v>
      </c>
      <c r="E686" s="41" t="s">
        <v>71</v>
      </c>
      <c r="M686" s="39">
        <v>68.099999999999994</v>
      </c>
      <c r="N686" s="38">
        <v>283.97000000000003</v>
      </c>
      <c r="O686" s="40">
        <v>1257.8</v>
      </c>
    </row>
    <row r="687" spans="2:15" x14ac:dyDescent="0.3">
      <c r="B687" s="39">
        <v>68.2</v>
      </c>
      <c r="C687" s="38">
        <v>284.07</v>
      </c>
      <c r="D687" s="40">
        <v>1258.3</v>
      </c>
      <c r="E687" s="41" t="s">
        <v>71</v>
      </c>
      <c r="M687" s="39">
        <v>68.2</v>
      </c>
      <c r="N687" s="38">
        <v>284.07</v>
      </c>
      <c r="O687" s="40">
        <v>1258.3</v>
      </c>
    </row>
    <row r="688" spans="2:15" x14ac:dyDescent="0.3">
      <c r="B688" s="39">
        <v>68.3</v>
      </c>
      <c r="C688" s="38">
        <v>284.17</v>
      </c>
      <c r="D688" s="40">
        <v>1258.8</v>
      </c>
      <c r="E688" s="41" t="s">
        <v>71</v>
      </c>
      <c r="M688" s="39">
        <v>68.3</v>
      </c>
      <c r="N688" s="38">
        <v>284.17</v>
      </c>
      <c r="O688" s="40">
        <v>1258.8</v>
      </c>
    </row>
    <row r="689" spans="2:15" x14ac:dyDescent="0.3">
      <c r="B689" s="39">
        <v>68.400000000000006</v>
      </c>
      <c r="C689" s="38">
        <v>284.27</v>
      </c>
      <c r="D689" s="40">
        <v>1259.4000000000001</v>
      </c>
      <c r="E689" s="41" t="s">
        <v>71</v>
      </c>
      <c r="M689" s="39">
        <v>68.400000000000006</v>
      </c>
      <c r="N689" s="38">
        <v>284.27</v>
      </c>
      <c r="O689" s="40">
        <v>1259.4000000000001</v>
      </c>
    </row>
    <row r="690" spans="2:15" x14ac:dyDescent="0.3">
      <c r="B690" s="39">
        <v>68.5</v>
      </c>
      <c r="C690" s="38">
        <v>284.37</v>
      </c>
      <c r="D690" s="40">
        <v>1259.9000000000001</v>
      </c>
      <c r="E690" s="41" t="s">
        <v>71</v>
      </c>
      <c r="M690" s="39">
        <v>68.5</v>
      </c>
      <c r="N690" s="38">
        <v>284.37</v>
      </c>
      <c r="O690" s="40">
        <v>1259.9000000000001</v>
      </c>
    </row>
    <row r="691" spans="2:15" x14ac:dyDescent="0.3">
      <c r="B691" s="39">
        <v>68.599999999999994</v>
      </c>
      <c r="C691" s="38">
        <v>284.45999999999998</v>
      </c>
      <c r="D691" s="40">
        <v>1260.4000000000001</v>
      </c>
      <c r="E691" s="41" t="s">
        <v>71</v>
      </c>
      <c r="M691" s="39">
        <v>68.599999999999994</v>
      </c>
      <c r="N691" s="38">
        <v>284.45999999999998</v>
      </c>
      <c r="O691" s="40">
        <v>1260.4000000000001</v>
      </c>
    </row>
    <row r="692" spans="2:15" x14ac:dyDescent="0.3">
      <c r="B692" s="39">
        <v>68.7</v>
      </c>
      <c r="C692" s="38">
        <v>284.56</v>
      </c>
      <c r="D692" s="40">
        <v>1260.9000000000001</v>
      </c>
      <c r="E692" s="41" t="s">
        <v>71</v>
      </c>
      <c r="M692" s="39">
        <v>68.7</v>
      </c>
      <c r="N692" s="38">
        <v>284.56</v>
      </c>
      <c r="O692" s="40">
        <v>1260.9000000000001</v>
      </c>
    </row>
    <row r="693" spans="2:15" x14ac:dyDescent="0.3">
      <c r="B693" s="39">
        <v>68.8</v>
      </c>
      <c r="C693" s="38">
        <v>284.66000000000003</v>
      </c>
      <c r="D693" s="40">
        <v>1261.5</v>
      </c>
      <c r="E693" s="41" t="s">
        <v>71</v>
      </c>
      <c r="M693" s="39">
        <v>68.8</v>
      </c>
      <c r="N693" s="38">
        <v>284.66000000000003</v>
      </c>
      <c r="O693" s="40">
        <v>1261.5</v>
      </c>
    </row>
    <row r="694" spans="2:15" x14ac:dyDescent="0.3">
      <c r="B694" s="39">
        <v>68.900000000000006</v>
      </c>
      <c r="C694" s="38">
        <v>284.76</v>
      </c>
      <c r="D694" s="40">
        <v>1262</v>
      </c>
      <c r="E694" s="41" t="s">
        <v>71</v>
      </c>
      <c r="M694" s="39">
        <v>68.900000000000006</v>
      </c>
      <c r="N694" s="38">
        <v>284.76</v>
      </c>
      <c r="O694" s="40">
        <v>1262</v>
      </c>
    </row>
    <row r="695" spans="2:15" x14ac:dyDescent="0.3">
      <c r="B695" s="39">
        <v>69</v>
      </c>
      <c r="C695" s="38">
        <v>284.86</v>
      </c>
      <c r="D695" s="40">
        <v>1262.5</v>
      </c>
      <c r="E695" s="41" t="s">
        <v>71</v>
      </c>
      <c r="M695" s="39">
        <v>69</v>
      </c>
      <c r="N695" s="38">
        <v>284.86</v>
      </c>
      <c r="O695" s="40">
        <v>1262.5</v>
      </c>
    </row>
    <row r="696" spans="2:15" x14ac:dyDescent="0.3">
      <c r="B696" s="39">
        <v>69.099999999999994</v>
      </c>
      <c r="C696" s="38">
        <v>284.95</v>
      </c>
      <c r="D696" s="40">
        <v>1263</v>
      </c>
      <c r="E696" s="41" t="s">
        <v>71</v>
      </c>
      <c r="M696" s="39">
        <v>69.099999999999994</v>
      </c>
      <c r="N696" s="38">
        <v>284.95</v>
      </c>
      <c r="O696" s="40">
        <v>1263</v>
      </c>
    </row>
    <row r="697" spans="2:15" x14ac:dyDescent="0.3">
      <c r="B697" s="39">
        <v>69.2</v>
      </c>
      <c r="C697" s="38">
        <v>285.05</v>
      </c>
      <c r="D697" s="40">
        <v>1263.5</v>
      </c>
      <c r="E697" s="41" t="s">
        <v>71</v>
      </c>
      <c r="M697" s="39">
        <v>69.2</v>
      </c>
      <c r="N697" s="38">
        <v>285.05</v>
      </c>
      <c r="O697" s="40">
        <v>1263.5</v>
      </c>
    </row>
    <row r="698" spans="2:15" x14ac:dyDescent="0.3">
      <c r="B698" s="39">
        <v>69.3</v>
      </c>
      <c r="C698" s="38">
        <v>285.14999999999998</v>
      </c>
      <c r="D698" s="40">
        <v>1264</v>
      </c>
      <c r="E698" s="41" t="s">
        <v>71</v>
      </c>
      <c r="M698" s="39">
        <v>69.3</v>
      </c>
      <c r="N698" s="38">
        <v>285.14999999999998</v>
      </c>
      <c r="O698" s="40">
        <v>1264</v>
      </c>
    </row>
    <row r="699" spans="2:15" x14ac:dyDescent="0.3">
      <c r="B699" s="39">
        <v>69.400000000000006</v>
      </c>
      <c r="C699" s="38">
        <v>285.25</v>
      </c>
      <c r="D699" s="40">
        <v>1264.5999999999999</v>
      </c>
      <c r="E699" s="41" t="s">
        <v>71</v>
      </c>
      <c r="M699" s="39">
        <v>69.400000000000006</v>
      </c>
      <c r="N699" s="38">
        <v>285.25</v>
      </c>
      <c r="O699" s="40">
        <v>1264.5999999999999</v>
      </c>
    </row>
    <row r="700" spans="2:15" x14ac:dyDescent="0.3">
      <c r="B700" s="39">
        <v>69.5</v>
      </c>
      <c r="C700" s="38">
        <v>285.33999999999997</v>
      </c>
      <c r="D700" s="40">
        <v>1265.0999999999999</v>
      </c>
      <c r="E700" s="41" t="s">
        <v>71</v>
      </c>
      <c r="M700" s="39">
        <v>69.5</v>
      </c>
      <c r="N700" s="38">
        <v>285.33999999999997</v>
      </c>
      <c r="O700" s="40">
        <v>1265.0999999999999</v>
      </c>
    </row>
    <row r="701" spans="2:15" x14ac:dyDescent="0.3">
      <c r="B701" s="39">
        <v>69.599999999999994</v>
      </c>
      <c r="C701" s="38">
        <v>285.44</v>
      </c>
      <c r="D701" s="40">
        <v>1265.5999999999999</v>
      </c>
      <c r="E701" s="41" t="s">
        <v>71</v>
      </c>
      <c r="M701" s="39">
        <v>69.599999999999994</v>
      </c>
      <c r="N701" s="38">
        <v>285.44</v>
      </c>
      <c r="O701" s="40">
        <v>1265.5999999999999</v>
      </c>
    </row>
    <row r="702" spans="2:15" x14ac:dyDescent="0.3">
      <c r="B702" s="39">
        <v>69.7</v>
      </c>
      <c r="C702" s="38">
        <v>285.54000000000002</v>
      </c>
      <c r="D702" s="40">
        <v>1266.0999999999999</v>
      </c>
      <c r="E702" s="41" t="s">
        <v>71</v>
      </c>
      <c r="M702" s="39">
        <v>69.7</v>
      </c>
      <c r="N702" s="38">
        <v>285.54000000000002</v>
      </c>
      <c r="O702" s="40">
        <v>1266.0999999999999</v>
      </c>
    </row>
    <row r="703" spans="2:15" x14ac:dyDescent="0.3">
      <c r="B703" s="39">
        <v>69.8</v>
      </c>
      <c r="C703" s="38">
        <v>285.64</v>
      </c>
      <c r="D703" s="40">
        <v>1266.5999999999999</v>
      </c>
      <c r="E703" s="41" t="s">
        <v>71</v>
      </c>
      <c r="M703" s="39">
        <v>69.8</v>
      </c>
      <c r="N703" s="38">
        <v>285.64</v>
      </c>
      <c r="O703" s="40">
        <v>1266.5999999999999</v>
      </c>
    </row>
    <row r="704" spans="2:15" x14ac:dyDescent="0.3">
      <c r="B704" s="39">
        <v>69.900000000000006</v>
      </c>
      <c r="C704" s="38">
        <v>285.73</v>
      </c>
      <c r="D704" s="40">
        <v>1267.0999999999999</v>
      </c>
      <c r="E704" s="41" t="s">
        <v>71</v>
      </c>
      <c r="M704" s="39">
        <v>69.900000000000006</v>
      </c>
      <c r="N704" s="38">
        <v>285.73</v>
      </c>
      <c r="O704" s="40">
        <v>1267.0999999999999</v>
      </c>
    </row>
    <row r="705" spans="2:15" x14ac:dyDescent="0.3">
      <c r="B705" s="39">
        <v>70</v>
      </c>
      <c r="C705" s="38">
        <v>285.83</v>
      </c>
      <c r="D705" s="40">
        <v>1267.7</v>
      </c>
      <c r="E705" s="41" t="s">
        <v>71</v>
      </c>
      <c r="M705" s="39">
        <v>70</v>
      </c>
      <c r="N705" s="38">
        <v>285.83</v>
      </c>
      <c r="O705" s="40">
        <v>1267.7</v>
      </c>
    </row>
    <row r="706" spans="2:15" x14ac:dyDescent="0.3">
      <c r="B706" s="39">
        <v>70.099999999999994</v>
      </c>
      <c r="C706" s="38">
        <v>285.93</v>
      </c>
      <c r="D706" s="40">
        <v>1268.2</v>
      </c>
      <c r="E706" s="41" t="s">
        <v>71</v>
      </c>
      <c r="M706" s="39">
        <v>70.099999999999994</v>
      </c>
      <c r="N706" s="38">
        <v>285.93</v>
      </c>
      <c r="O706" s="40">
        <v>1268.2</v>
      </c>
    </row>
    <row r="707" spans="2:15" x14ac:dyDescent="0.3">
      <c r="B707" s="39">
        <v>70.2</v>
      </c>
      <c r="C707" s="38">
        <v>286.02</v>
      </c>
      <c r="D707" s="40">
        <v>1268.7</v>
      </c>
      <c r="E707" s="41" t="s">
        <v>71</v>
      </c>
      <c r="M707" s="39">
        <v>70.2</v>
      </c>
      <c r="N707" s="38">
        <v>286.02</v>
      </c>
      <c r="O707" s="40">
        <v>1268.7</v>
      </c>
    </row>
    <row r="708" spans="2:15" x14ac:dyDescent="0.3">
      <c r="B708" s="39">
        <v>70.3</v>
      </c>
      <c r="C708" s="38">
        <v>286.12</v>
      </c>
      <c r="D708" s="40">
        <v>1269.2</v>
      </c>
      <c r="E708" s="41" t="s">
        <v>71</v>
      </c>
      <c r="M708" s="39">
        <v>70.3</v>
      </c>
      <c r="N708" s="38">
        <v>286.12</v>
      </c>
      <c r="O708" s="40">
        <v>1269.2</v>
      </c>
    </row>
    <row r="709" spans="2:15" x14ac:dyDescent="0.3">
      <c r="B709" s="39">
        <v>70.400000000000006</v>
      </c>
      <c r="C709" s="38">
        <v>286.20999999999998</v>
      </c>
      <c r="D709" s="40">
        <v>1269.7</v>
      </c>
      <c r="E709" s="41" t="s">
        <v>71</v>
      </c>
      <c r="M709" s="39">
        <v>70.400000000000006</v>
      </c>
      <c r="N709" s="38">
        <v>286.20999999999998</v>
      </c>
      <c r="O709" s="40">
        <v>1269.7</v>
      </c>
    </row>
    <row r="710" spans="2:15" x14ac:dyDescent="0.3">
      <c r="B710" s="39">
        <v>70.5</v>
      </c>
      <c r="C710" s="38">
        <v>286.31</v>
      </c>
      <c r="D710" s="40">
        <v>1270.2</v>
      </c>
      <c r="E710" s="41" t="s">
        <v>71</v>
      </c>
      <c r="M710" s="39">
        <v>70.5</v>
      </c>
      <c r="N710" s="38">
        <v>286.31</v>
      </c>
      <c r="O710" s="40">
        <v>1270.2</v>
      </c>
    </row>
    <row r="711" spans="2:15" x14ac:dyDescent="0.3">
      <c r="B711" s="39">
        <v>70.599999999999994</v>
      </c>
      <c r="C711" s="38">
        <v>286.41000000000003</v>
      </c>
      <c r="D711" s="40">
        <v>1270.7</v>
      </c>
      <c r="E711" s="41" t="s">
        <v>71</v>
      </c>
      <c r="M711" s="39">
        <v>70.599999999999994</v>
      </c>
      <c r="N711" s="38">
        <v>286.41000000000003</v>
      </c>
      <c r="O711" s="40">
        <v>1270.7</v>
      </c>
    </row>
    <row r="712" spans="2:15" x14ac:dyDescent="0.3">
      <c r="B712" s="39">
        <v>70.7</v>
      </c>
      <c r="C712" s="38">
        <v>286.5</v>
      </c>
      <c r="D712" s="40">
        <v>1271.3</v>
      </c>
      <c r="E712" s="41" t="s">
        <v>71</v>
      </c>
      <c r="M712" s="39">
        <v>70.7</v>
      </c>
      <c r="N712" s="38">
        <v>286.5</v>
      </c>
      <c r="O712" s="40">
        <v>1271.3</v>
      </c>
    </row>
    <row r="713" spans="2:15" x14ac:dyDescent="0.3">
      <c r="B713" s="39">
        <v>70.8</v>
      </c>
      <c r="C713" s="38">
        <v>286.60000000000002</v>
      </c>
      <c r="D713" s="40">
        <v>1271.8</v>
      </c>
      <c r="E713" s="41" t="s">
        <v>71</v>
      </c>
      <c r="M713" s="39">
        <v>70.8</v>
      </c>
      <c r="N713" s="38">
        <v>286.60000000000002</v>
      </c>
      <c r="O713" s="40">
        <v>1271.8</v>
      </c>
    </row>
    <row r="714" spans="2:15" x14ac:dyDescent="0.3">
      <c r="B714" s="39">
        <v>70.900000000000006</v>
      </c>
      <c r="C714" s="38">
        <v>286.69</v>
      </c>
      <c r="D714" s="40">
        <v>1272.3</v>
      </c>
      <c r="E714" s="41" t="s">
        <v>71</v>
      </c>
      <c r="M714" s="39">
        <v>70.900000000000006</v>
      </c>
      <c r="N714" s="38">
        <v>286.69</v>
      </c>
      <c r="O714" s="40">
        <v>1272.3</v>
      </c>
    </row>
    <row r="715" spans="2:15" x14ac:dyDescent="0.3">
      <c r="B715" s="39">
        <v>71</v>
      </c>
      <c r="C715" s="38">
        <v>286.79000000000002</v>
      </c>
      <c r="D715" s="40">
        <v>1272.8</v>
      </c>
      <c r="E715" s="41" t="s">
        <v>71</v>
      </c>
      <c r="M715" s="39">
        <v>71</v>
      </c>
      <c r="N715" s="38">
        <v>286.79000000000002</v>
      </c>
      <c r="O715" s="40">
        <v>1272.8</v>
      </c>
    </row>
    <row r="716" spans="2:15" x14ac:dyDescent="0.3">
      <c r="B716" s="39">
        <v>71.099999999999994</v>
      </c>
      <c r="C716" s="38">
        <v>286.89</v>
      </c>
      <c r="D716" s="40">
        <v>1273.3</v>
      </c>
      <c r="E716" s="41" t="s">
        <v>71</v>
      </c>
      <c r="M716" s="39">
        <v>71.099999999999994</v>
      </c>
      <c r="N716" s="38">
        <v>286.89</v>
      </c>
      <c r="O716" s="40">
        <v>1273.3</v>
      </c>
    </row>
    <row r="717" spans="2:15" x14ac:dyDescent="0.3">
      <c r="B717" s="39">
        <v>71.2</v>
      </c>
      <c r="C717" s="38">
        <v>286.98</v>
      </c>
      <c r="D717" s="40">
        <v>1273.8</v>
      </c>
      <c r="E717" s="41" t="s">
        <v>71</v>
      </c>
      <c r="M717" s="39">
        <v>71.2</v>
      </c>
      <c r="N717" s="38">
        <v>286.98</v>
      </c>
      <c r="O717" s="40">
        <v>1273.8</v>
      </c>
    </row>
    <row r="718" spans="2:15" x14ac:dyDescent="0.3">
      <c r="B718" s="39">
        <v>71.3</v>
      </c>
      <c r="C718" s="38">
        <v>287.08</v>
      </c>
      <c r="D718" s="40">
        <v>1274.3</v>
      </c>
      <c r="E718" s="41" t="s">
        <v>71</v>
      </c>
      <c r="M718" s="39">
        <v>71.3</v>
      </c>
      <c r="N718" s="38">
        <v>287.08</v>
      </c>
      <c r="O718" s="40">
        <v>1274.3</v>
      </c>
    </row>
    <row r="719" spans="2:15" x14ac:dyDescent="0.3">
      <c r="B719" s="39">
        <v>71.400000000000006</v>
      </c>
      <c r="C719" s="38">
        <v>287.17</v>
      </c>
      <c r="D719" s="40">
        <v>1274.8</v>
      </c>
      <c r="E719" s="41" t="s">
        <v>71</v>
      </c>
      <c r="M719" s="39">
        <v>71.400000000000006</v>
      </c>
      <c r="N719" s="38">
        <v>287.17</v>
      </c>
      <c r="O719" s="40">
        <v>1274.8</v>
      </c>
    </row>
    <row r="720" spans="2:15" x14ac:dyDescent="0.3">
      <c r="B720" s="39">
        <v>71.5</v>
      </c>
      <c r="C720" s="38">
        <v>287.27</v>
      </c>
      <c r="D720" s="40">
        <v>1275.3</v>
      </c>
      <c r="E720" s="41" t="s">
        <v>71</v>
      </c>
      <c r="M720" s="39">
        <v>71.5</v>
      </c>
      <c r="N720" s="38">
        <v>287.27</v>
      </c>
      <c r="O720" s="40">
        <v>1275.3</v>
      </c>
    </row>
    <row r="721" spans="2:15" x14ac:dyDescent="0.3">
      <c r="B721" s="39">
        <v>71.599999999999994</v>
      </c>
      <c r="C721" s="38">
        <v>287.36</v>
      </c>
      <c r="D721" s="40">
        <v>1275.8</v>
      </c>
      <c r="E721" s="41" t="s">
        <v>71</v>
      </c>
      <c r="M721" s="39">
        <v>71.599999999999994</v>
      </c>
      <c r="N721" s="38">
        <v>287.36</v>
      </c>
      <c r="O721" s="40">
        <v>1275.8</v>
      </c>
    </row>
    <row r="722" spans="2:15" x14ac:dyDescent="0.3">
      <c r="B722" s="39">
        <v>71.7</v>
      </c>
      <c r="C722" s="38">
        <v>287.45999999999998</v>
      </c>
      <c r="D722" s="40">
        <v>1276.4000000000001</v>
      </c>
      <c r="E722" s="41" t="s">
        <v>71</v>
      </c>
      <c r="M722" s="39">
        <v>71.7</v>
      </c>
      <c r="N722" s="38">
        <v>287.45999999999998</v>
      </c>
      <c r="O722" s="40">
        <v>1276.4000000000001</v>
      </c>
    </row>
    <row r="723" spans="2:15" x14ac:dyDescent="0.3">
      <c r="B723" s="39">
        <v>71.8</v>
      </c>
      <c r="C723" s="38">
        <v>287.55</v>
      </c>
      <c r="D723" s="40">
        <v>1276.9000000000001</v>
      </c>
      <c r="E723" s="41" t="s">
        <v>71</v>
      </c>
      <c r="M723" s="39">
        <v>71.8</v>
      </c>
      <c r="N723" s="38">
        <v>287.55</v>
      </c>
      <c r="O723" s="40">
        <v>1276.9000000000001</v>
      </c>
    </row>
    <row r="724" spans="2:15" x14ac:dyDescent="0.3">
      <c r="B724" s="39">
        <v>71.900000000000006</v>
      </c>
      <c r="C724" s="38">
        <v>287.64999999999998</v>
      </c>
      <c r="D724" s="40">
        <v>1277.4000000000001</v>
      </c>
      <c r="E724" s="41" t="s">
        <v>71</v>
      </c>
      <c r="M724" s="39">
        <v>71.900000000000006</v>
      </c>
      <c r="N724" s="38">
        <v>287.64999999999998</v>
      </c>
      <c r="O724" s="40">
        <v>1277.4000000000001</v>
      </c>
    </row>
    <row r="725" spans="2:15" x14ac:dyDescent="0.3">
      <c r="B725" s="39">
        <v>72</v>
      </c>
      <c r="C725" s="38">
        <v>287.74</v>
      </c>
      <c r="D725" s="40">
        <v>1277.9000000000001</v>
      </c>
      <c r="E725" s="41" t="s">
        <v>71</v>
      </c>
      <c r="M725" s="39">
        <v>72</v>
      </c>
      <c r="N725" s="38">
        <v>287.74</v>
      </c>
      <c r="O725" s="40">
        <v>1277.9000000000001</v>
      </c>
    </row>
    <row r="726" spans="2:15" x14ac:dyDescent="0.3">
      <c r="B726" s="39">
        <v>72.099999999999994</v>
      </c>
      <c r="C726" s="38">
        <v>287.83999999999997</v>
      </c>
      <c r="D726" s="40">
        <v>1278.4000000000001</v>
      </c>
      <c r="E726" s="41" t="s">
        <v>71</v>
      </c>
      <c r="M726" s="39">
        <v>72.099999999999994</v>
      </c>
      <c r="N726" s="38">
        <v>287.83999999999997</v>
      </c>
      <c r="O726" s="40">
        <v>1278.4000000000001</v>
      </c>
    </row>
    <row r="727" spans="2:15" x14ac:dyDescent="0.3">
      <c r="B727" s="39">
        <v>72.2</v>
      </c>
      <c r="C727" s="38">
        <v>287.93</v>
      </c>
      <c r="D727" s="40">
        <v>1278.9000000000001</v>
      </c>
      <c r="E727" s="41" t="s">
        <v>71</v>
      </c>
      <c r="M727" s="39">
        <v>72.2</v>
      </c>
      <c r="N727" s="38">
        <v>287.93</v>
      </c>
      <c r="O727" s="40">
        <v>1278.9000000000001</v>
      </c>
    </row>
    <row r="728" spans="2:15" x14ac:dyDescent="0.3">
      <c r="B728" s="39">
        <v>72.3</v>
      </c>
      <c r="C728" s="38">
        <v>288.02</v>
      </c>
      <c r="D728" s="40">
        <v>1279.4000000000001</v>
      </c>
      <c r="E728" s="41" t="s">
        <v>71</v>
      </c>
      <c r="M728" s="39">
        <v>72.3</v>
      </c>
      <c r="N728" s="38">
        <v>288.02</v>
      </c>
      <c r="O728" s="40">
        <v>1279.4000000000001</v>
      </c>
    </row>
    <row r="729" spans="2:15" x14ac:dyDescent="0.3">
      <c r="B729" s="39">
        <v>72.400000000000006</v>
      </c>
      <c r="C729" s="38">
        <v>288.12</v>
      </c>
      <c r="D729" s="40">
        <v>1279.9000000000001</v>
      </c>
      <c r="E729" s="41" t="s">
        <v>71</v>
      </c>
      <c r="M729" s="39">
        <v>72.400000000000006</v>
      </c>
      <c r="N729" s="38">
        <v>288.12</v>
      </c>
      <c r="O729" s="40">
        <v>1279.9000000000001</v>
      </c>
    </row>
    <row r="730" spans="2:15" x14ac:dyDescent="0.3">
      <c r="B730" s="39">
        <v>72.5</v>
      </c>
      <c r="C730" s="38">
        <v>288.20999999999998</v>
      </c>
      <c r="D730" s="40">
        <v>1280.4000000000001</v>
      </c>
      <c r="E730" s="41" t="s">
        <v>71</v>
      </c>
      <c r="M730" s="39">
        <v>72.5</v>
      </c>
      <c r="N730" s="38">
        <v>288.20999999999998</v>
      </c>
      <c r="O730" s="40">
        <v>1280.4000000000001</v>
      </c>
    </row>
    <row r="731" spans="2:15" x14ac:dyDescent="0.3">
      <c r="B731" s="39">
        <v>72.599999999999994</v>
      </c>
      <c r="C731" s="38">
        <v>288.31</v>
      </c>
      <c r="D731" s="40">
        <v>1280.9000000000001</v>
      </c>
      <c r="E731" s="41" t="s">
        <v>71</v>
      </c>
      <c r="M731" s="39">
        <v>72.599999999999994</v>
      </c>
      <c r="N731" s="38">
        <v>288.31</v>
      </c>
      <c r="O731" s="40">
        <v>1280.9000000000001</v>
      </c>
    </row>
    <row r="732" spans="2:15" x14ac:dyDescent="0.3">
      <c r="B732" s="39">
        <v>72.7</v>
      </c>
      <c r="C732" s="38">
        <v>288.39999999999998</v>
      </c>
      <c r="D732" s="40">
        <v>1281.4000000000001</v>
      </c>
      <c r="E732" s="41" t="s">
        <v>71</v>
      </c>
      <c r="M732" s="39">
        <v>72.7</v>
      </c>
      <c r="N732" s="38">
        <v>288.39999999999998</v>
      </c>
      <c r="O732" s="40">
        <v>1281.4000000000001</v>
      </c>
    </row>
    <row r="733" spans="2:15" x14ac:dyDescent="0.3">
      <c r="B733" s="39">
        <v>72.8</v>
      </c>
      <c r="C733" s="38">
        <v>288.5</v>
      </c>
      <c r="D733" s="40">
        <v>1281.9000000000001</v>
      </c>
      <c r="E733" s="41" t="s">
        <v>71</v>
      </c>
      <c r="M733" s="39">
        <v>72.8</v>
      </c>
      <c r="N733" s="38">
        <v>288.5</v>
      </c>
      <c r="O733" s="40">
        <v>1281.9000000000001</v>
      </c>
    </row>
    <row r="734" spans="2:15" x14ac:dyDescent="0.3">
      <c r="B734" s="39">
        <v>72.900000000000006</v>
      </c>
      <c r="C734" s="38">
        <v>288.58999999999997</v>
      </c>
      <c r="D734" s="40">
        <v>1282.4000000000001</v>
      </c>
      <c r="E734" s="41" t="s">
        <v>71</v>
      </c>
      <c r="M734" s="39">
        <v>72.900000000000006</v>
      </c>
      <c r="N734" s="38">
        <v>288.58999999999997</v>
      </c>
      <c r="O734" s="40">
        <v>1282.4000000000001</v>
      </c>
    </row>
    <row r="735" spans="2:15" x14ac:dyDescent="0.3">
      <c r="B735" s="39">
        <v>73</v>
      </c>
      <c r="C735" s="38">
        <v>288.68</v>
      </c>
      <c r="D735" s="40">
        <v>1282.9000000000001</v>
      </c>
      <c r="E735" s="41" t="s">
        <v>71</v>
      </c>
      <c r="M735" s="39">
        <v>73</v>
      </c>
      <c r="N735" s="38">
        <v>288.68</v>
      </c>
      <c r="O735" s="40">
        <v>1282.9000000000001</v>
      </c>
    </row>
    <row r="736" spans="2:15" x14ac:dyDescent="0.3">
      <c r="B736" s="39">
        <v>73.099999999999994</v>
      </c>
      <c r="C736" s="38">
        <v>288.77999999999997</v>
      </c>
      <c r="D736" s="40">
        <v>1283.4000000000001</v>
      </c>
      <c r="E736" s="41" t="s">
        <v>71</v>
      </c>
      <c r="M736" s="39">
        <v>73.099999999999994</v>
      </c>
      <c r="N736" s="38">
        <v>288.77999999999997</v>
      </c>
      <c r="O736" s="40">
        <v>1283.4000000000001</v>
      </c>
    </row>
    <row r="737" spans="2:15" x14ac:dyDescent="0.3">
      <c r="B737" s="39">
        <v>73.2</v>
      </c>
      <c r="C737" s="38">
        <v>288.87</v>
      </c>
      <c r="D737" s="40">
        <v>1283.9000000000001</v>
      </c>
      <c r="E737" s="41" t="s">
        <v>71</v>
      </c>
      <c r="M737" s="39">
        <v>73.2</v>
      </c>
      <c r="N737" s="38">
        <v>288.87</v>
      </c>
      <c r="O737" s="40">
        <v>1283.9000000000001</v>
      </c>
    </row>
    <row r="738" spans="2:15" x14ac:dyDescent="0.3">
      <c r="B738" s="39">
        <v>73.3</v>
      </c>
      <c r="C738" s="38">
        <v>288.95999999999998</v>
      </c>
      <c r="D738" s="40">
        <v>1284.4000000000001</v>
      </c>
      <c r="E738" s="41" t="s">
        <v>71</v>
      </c>
      <c r="M738" s="39">
        <v>73.3</v>
      </c>
      <c r="N738" s="38">
        <v>288.95999999999998</v>
      </c>
      <c r="O738" s="40">
        <v>1284.4000000000001</v>
      </c>
    </row>
    <row r="739" spans="2:15" x14ac:dyDescent="0.3">
      <c r="B739" s="39">
        <v>73.400000000000006</v>
      </c>
      <c r="C739" s="38">
        <v>289.06</v>
      </c>
      <c r="D739" s="40">
        <v>1284.9000000000001</v>
      </c>
      <c r="E739" s="41" t="s">
        <v>71</v>
      </c>
      <c r="M739" s="39">
        <v>73.400000000000006</v>
      </c>
      <c r="N739" s="38">
        <v>289.06</v>
      </c>
      <c r="O739" s="40">
        <v>1284.9000000000001</v>
      </c>
    </row>
    <row r="740" spans="2:15" x14ac:dyDescent="0.3">
      <c r="B740" s="39">
        <v>73.5</v>
      </c>
      <c r="C740" s="38">
        <v>289.14999999999998</v>
      </c>
      <c r="D740" s="40">
        <v>1285.4000000000001</v>
      </c>
      <c r="E740" s="41" t="s">
        <v>71</v>
      </c>
      <c r="M740" s="39">
        <v>73.5</v>
      </c>
      <c r="N740" s="38">
        <v>289.14999999999998</v>
      </c>
      <c r="O740" s="40">
        <v>1285.4000000000001</v>
      </c>
    </row>
    <row r="741" spans="2:15" x14ac:dyDescent="0.3">
      <c r="B741" s="39">
        <v>73.599999999999994</v>
      </c>
      <c r="C741" s="38">
        <v>289.24</v>
      </c>
      <c r="D741" s="40">
        <v>1285.9000000000001</v>
      </c>
      <c r="E741" s="41" t="s">
        <v>71</v>
      </c>
      <c r="M741" s="39">
        <v>73.599999999999994</v>
      </c>
      <c r="N741" s="38">
        <v>289.24</v>
      </c>
      <c r="O741" s="40">
        <v>1285.9000000000001</v>
      </c>
    </row>
    <row r="742" spans="2:15" x14ac:dyDescent="0.3">
      <c r="B742" s="39">
        <v>73.7</v>
      </c>
      <c r="C742" s="38">
        <v>289.33999999999997</v>
      </c>
      <c r="D742" s="40">
        <v>1286.4000000000001</v>
      </c>
      <c r="E742" s="41" t="s">
        <v>71</v>
      </c>
      <c r="M742" s="39">
        <v>73.7</v>
      </c>
      <c r="N742" s="38">
        <v>289.33999999999997</v>
      </c>
      <c r="O742" s="40">
        <v>1286.4000000000001</v>
      </c>
    </row>
    <row r="743" spans="2:15" x14ac:dyDescent="0.3">
      <c r="B743" s="39">
        <v>73.8</v>
      </c>
      <c r="C743" s="38">
        <v>289.43</v>
      </c>
      <c r="D743" s="40">
        <v>1286.9000000000001</v>
      </c>
      <c r="E743" s="41" t="s">
        <v>71</v>
      </c>
      <c r="M743" s="39">
        <v>73.8</v>
      </c>
      <c r="N743" s="38">
        <v>289.43</v>
      </c>
      <c r="O743" s="40">
        <v>1286.9000000000001</v>
      </c>
    </row>
    <row r="744" spans="2:15" x14ac:dyDescent="0.3">
      <c r="B744" s="39">
        <v>73.900000000000006</v>
      </c>
      <c r="C744" s="38">
        <v>289.52</v>
      </c>
      <c r="D744" s="40">
        <v>1287.4000000000001</v>
      </c>
      <c r="E744" s="41" t="s">
        <v>71</v>
      </c>
      <c r="M744" s="39">
        <v>73.900000000000006</v>
      </c>
      <c r="N744" s="38">
        <v>289.52</v>
      </c>
      <c r="O744" s="40">
        <v>1287.4000000000001</v>
      </c>
    </row>
    <row r="745" spans="2:15" x14ac:dyDescent="0.3">
      <c r="B745" s="39">
        <v>74</v>
      </c>
      <c r="C745" s="38">
        <v>289.61</v>
      </c>
      <c r="D745" s="40">
        <v>1287.9000000000001</v>
      </c>
      <c r="E745" s="41" t="s">
        <v>71</v>
      </c>
      <c r="M745" s="39">
        <v>74</v>
      </c>
      <c r="N745" s="38">
        <v>289.61</v>
      </c>
      <c r="O745" s="40">
        <v>1287.9000000000001</v>
      </c>
    </row>
    <row r="746" spans="2:15" x14ac:dyDescent="0.3">
      <c r="B746" s="39">
        <v>74.099999999999994</v>
      </c>
      <c r="C746" s="38">
        <v>289.70999999999998</v>
      </c>
      <c r="D746" s="40">
        <v>1288.4000000000001</v>
      </c>
      <c r="E746" s="41" t="s">
        <v>71</v>
      </c>
      <c r="M746" s="39">
        <v>74.099999999999994</v>
      </c>
      <c r="N746" s="38">
        <v>289.70999999999998</v>
      </c>
      <c r="O746" s="40">
        <v>1288.4000000000001</v>
      </c>
    </row>
    <row r="747" spans="2:15" x14ac:dyDescent="0.3">
      <c r="B747" s="39">
        <v>74.2</v>
      </c>
      <c r="C747" s="38">
        <v>289.8</v>
      </c>
      <c r="D747" s="40">
        <v>1288.9000000000001</v>
      </c>
      <c r="E747" s="41" t="s">
        <v>71</v>
      </c>
      <c r="M747" s="39">
        <v>74.2</v>
      </c>
      <c r="N747" s="38">
        <v>289.8</v>
      </c>
      <c r="O747" s="40">
        <v>1288.9000000000001</v>
      </c>
    </row>
    <row r="748" spans="2:15" x14ac:dyDescent="0.3">
      <c r="B748" s="39">
        <v>74.3</v>
      </c>
      <c r="C748" s="38">
        <v>289.89</v>
      </c>
      <c r="D748" s="40">
        <v>1289.4000000000001</v>
      </c>
      <c r="E748" s="41" t="s">
        <v>71</v>
      </c>
      <c r="M748" s="39">
        <v>74.3</v>
      </c>
      <c r="N748" s="38">
        <v>289.89</v>
      </c>
      <c r="O748" s="40">
        <v>1289.4000000000001</v>
      </c>
    </row>
    <row r="749" spans="2:15" x14ac:dyDescent="0.3">
      <c r="B749" s="39">
        <v>74.400000000000006</v>
      </c>
      <c r="C749" s="38">
        <v>289.98</v>
      </c>
      <c r="D749" s="40">
        <v>1289.9000000000001</v>
      </c>
      <c r="E749" s="41" t="s">
        <v>71</v>
      </c>
      <c r="M749" s="39">
        <v>74.400000000000006</v>
      </c>
      <c r="N749" s="38">
        <v>289.98</v>
      </c>
      <c r="O749" s="40">
        <v>1289.9000000000001</v>
      </c>
    </row>
    <row r="750" spans="2:15" x14ac:dyDescent="0.3">
      <c r="B750" s="39">
        <v>74.5</v>
      </c>
      <c r="C750" s="38">
        <v>290.08</v>
      </c>
      <c r="D750" s="40">
        <v>1290.4000000000001</v>
      </c>
      <c r="E750" s="41" t="s">
        <v>71</v>
      </c>
      <c r="M750" s="39">
        <v>74.5</v>
      </c>
      <c r="N750" s="38">
        <v>290.08</v>
      </c>
      <c r="O750" s="40">
        <v>1290.4000000000001</v>
      </c>
    </row>
    <row r="751" spans="2:15" x14ac:dyDescent="0.3">
      <c r="B751" s="39">
        <v>74.599999999999994</v>
      </c>
      <c r="C751" s="38">
        <v>290.17</v>
      </c>
      <c r="D751" s="40">
        <v>1290.9000000000001</v>
      </c>
      <c r="E751" s="41" t="s">
        <v>71</v>
      </c>
      <c r="M751" s="39">
        <v>74.599999999999994</v>
      </c>
      <c r="N751" s="38">
        <v>290.17</v>
      </c>
      <c r="O751" s="40">
        <v>1290.9000000000001</v>
      </c>
    </row>
    <row r="752" spans="2:15" x14ac:dyDescent="0.3">
      <c r="B752" s="39">
        <v>74.7</v>
      </c>
      <c r="C752" s="38">
        <v>290.26</v>
      </c>
      <c r="D752" s="40">
        <v>1291.4000000000001</v>
      </c>
      <c r="E752" s="41" t="s">
        <v>71</v>
      </c>
      <c r="M752" s="39">
        <v>74.7</v>
      </c>
      <c r="N752" s="38">
        <v>290.26</v>
      </c>
      <c r="O752" s="40">
        <v>1291.4000000000001</v>
      </c>
    </row>
    <row r="753" spans="2:15" x14ac:dyDescent="0.3">
      <c r="B753" s="39">
        <v>74.8</v>
      </c>
      <c r="C753" s="38">
        <v>290.35000000000002</v>
      </c>
      <c r="D753" s="40">
        <v>1291.9000000000001</v>
      </c>
      <c r="E753" s="41" t="s">
        <v>71</v>
      </c>
      <c r="M753" s="39">
        <v>74.8</v>
      </c>
      <c r="N753" s="38">
        <v>290.35000000000002</v>
      </c>
      <c r="O753" s="40">
        <v>1291.9000000000001</v>
      </c>
    </row>
    <row r="754" spans="2:15" x14ac:dyDescent="0.3">
      <c r="B754" s="39">
        <v>74.900000000000006</v>
      </c>
      <c r="C754" s="38">
        <v>290.44</v>
      </c>
      <c r="D754" s="40">
        <v>1292.4000000000001</v>
      </c>
      <c r="E754" s="41" t="s">
        <v>71</v>
      </c>
      <c r="M754" s="39">
        <v>74.900000000000006</v>
      </c>
      <c r="N754" s="38">
        <v>290.44</v>
      </c>
      <c r="O754" s="40">
        <v>1292.4000000000001</v>
      </c>
    </row>
    <row r="755" spans="2:15" x14ac:dyDescent="0.3">
      <c r="B755" s="39">
        <v>75</v>
      </c>
      <c r="C755" s="38">
        <v>290.54000000000002</v>
      </c>
      <c r="D755" s="40">
        <v>1292.9000000000001</v>
      </c>
      <c r="E755" s="41" t="s">
        <v>71</v>
      </c>
      <c r="M755" s="39">
        <v>75</v>
      </c>
      <c r="N755" s="38">
        <v>290.54000000000002</v>
      </c>
      <c r="O755" s="40">
        <v>1292.9000000000001</v>
      </c>
    </row>
    <row r="756" spans="2:15" x14ac:dyDescent="0.3">
      <c r="B756" s="39">
        <v>75.099999999999994</v>
      </c>
      <c r="C756" s="38">
        <v>290.63</v>
      </c>
      <c r="D756" s="40">
        <v>1293.4000000000001</v>
      </c>
      <c r="E756" s="41" t="s">
        <v>71</v>
      </c>
      <c r="M756" s="39">
        <v>75.099999999999994</v>
      </c>
      <c r="N756" s="38">
        <v>290.63</v>
      </c>
      <c r="O756" s="40">
        <v>1293.4000000000001</v>
      </c>
    </row>
    <row r="757" spans="2:15" x14ac:dyDescent="0.3">
      <c r="B757" s="39">
        <v>75.2</v>
      </c>
      <c r="C757" s="38">
        <v>290.72000000000003</v>
      </c>
      <c r="D757" s="40">
        <v>1293.9000000000001</v>
      </c>
      <c r="E757" s="41" t="s">
        <v>71</v>
      </c>
      <c r="M757" s="39">
        <v>75.2</v>
      </c>
      <c r="N757" s="38">
        <v>290.72000000000003</v>
      </c>
      <c r="O757" s="40">
        <v>1293.9000000000001</v>
      </c>
    </row>
    <row r="758" spans="2:15" x14ac:dyDescent="0.3">
      <c r="B758" s="39">
        <v>75.3</v>
      </c>
      <c r="C758" s="38">
        <v>290.81</v>
      </c>
      <c r="D758" s="40">
        <v>1294.4000000000001</v>
      </c>
      <c r="E758" s="41" t="s">
        <v>71</v>
      </c>
      <c r="M758" s="39">
        <v>75.3</v>
      </c>
      <c r="N758" s="38">
        <v>290.81</v>
      </c>
      <c r="O758" s="40">
        <v>1294.4000000000001</v>
      </c>
    </row>
    <row r="759" spans="2:15" x14ac:dyDescent="0.3">
      <c r="B759" s="39">
        <v>75.400000000000006</v>
      </c>
      <c r="C759" s="38">
        <v>290.89999999999998</v>
      </c>
      <c r="D759" s="40">
        <v>1294.9000000000001</v>
      </c>
      <c r="E759" s="41" t="s">
        <v>71</v>
      </c>
      <c r="M759" s="39">
        <v>75.400000000000006</v>
      </c>
      <c r="N759" s="38">
        <v>290.89999999999998</v>
      </c>
      <c r="O759" s="40">
        <v>1294.9000000000001</v>
      </c>
    </row>
    <row r="760" spans="2:15" x14ac:dyDescent="0.3">
      <c r="B760" s="39">
        <v>75.5</v>
      </c>
      <c r="C760" s="38">
        <v>290.99</v>
      </c>
      <c r="D760" s="40">
        <v>1295.4000000000001</v>
      </c>
      <c r="E760" s="41" t="s">
        <v>71</v>
      </c>
      <c r="M760" s="39">
        <v>75.5</v>
      </c>
      <c r="N760" s="38">
        <v>290.99</v>
      </c>
      <c r="O760" s="40">
        <v>1295.4000000000001</v>
      </c>
    </row>
    <row r="761" spans="2:15" x14ac:dyDescent="0.3">
      <c r="B761" s="39">
        <v>75.599999999999994</v>
      </c>
      <c r="C761" s="38">
        <v>291.08</v>
      </c>
      <c r="D761" s="40">
        <v>1295.9000000000001</v>
      </c>
      <c r="E761" s="41" t="s">
        <v>71</v>
      </c>
      <c r="M761" s="39">
        <v>75.599999999999994</v>
      </c>
      <c r="N761" s="38">
        <v>291.08</v>
      </c>
      <c r="O761" s="40">
        <v>1295.9000000000001</v>
      </c>
    </row>
    <row r="762" spans="2:15" x14ac:dyDescent="0.3">
      <c r="B762" s="39">
        <v>75.7</v>
      </c>
      <c r="C762" s="38">
        <v>291.18</v>
      </c>
      <c r="D762" s="40">
        <v>1296.4000000000001</v>
      </c>
      <c r="E762" s="41" t="s">
        <v>71</v>
      </c>
      <c r="M762" s="39">
        <v>75.7</v>
      </c>
      <c r="N762" s="38">
        <v>291.18</v>
      </c>
      <c r="O762" s="40">
        <v>1296.4000000000001</v>
      </c>
    </row>
    <row r="763" spans="2:15" x14ac:dyDescent="0.3">
      <c r="B763" s="39">
        <v>75.8</v>
      </c>
      <c r="C763" s="38">
        <v>291.27</v>
      </c>
      <c r="D763" s="40">
        <v>1296.9000000000001</v>
      </c>
      <c r="E763" s="41" t="s">
        <v>71</v>
      </c>
      <c r="M763" s="39">
        <v>75.8</v>
      </c>
      <c r="N763" s="38">
        <v>291.27</v>
      </c>
      <c r="O763" s="40">
        <v>1296.9000000000001</v>
      </c>
    </row>
    <row r="764" spans="2:15" x14ac:dyDescent="0.3">
      <c r="B764" s="39">
        <v>75.900000000000006</v>
      </c>
      <c r="C764" s="38">
        <v>291.36</v>
      </c>
      <c r="D764" s="40">
        <v>1297.4000000000001</v>
      </c>
      <c r="E764" s="41" t="s">
        <v>71</v>
      </c>
      <c r="M764" s="39">
        <v>75.900000000000006</v>
      </c>
      <c r="N764" s="38">
        <v>291.36</v>
      </c>
      <c r="O764" s="40">
        <v>1297.4000000000001</v>
      </c>
    </row>
    <row r="765" spans="2:15" x14ac:dyDescent="0.3">
      <c r="B765" s="39">
        <v>76</v>
      </c>
      <c r="C765" s="38">
        <v>291.45</v>
      </c>
      <c r="D765" s="40">
        <v>1297.9000000000001</v>
      </c>
      <c r="E765" s="41" t="s">
        <v>71</v>
      </c>
      <c r="M765" s="39">
        <v>76</v>
      </c>
      <c r="N765" s="38">
        <v>291.45</v>
      </c>
      <c r="O765" s="40">
        <v>1297.9000000000001</v>
      </c>
    </row>
    <row r="766" spans="2:15" x14ac:dyDescent="0.3">
      <c r="B766" s="39">
        <v>76.099999999999994</v>
      </c>
      <c r="C766" s="38">
        <v>291.54000000000002</v>
      </c>
      <c r="D766" s="40">
        <v>1298.4000000000001</v>
      </c>
      <c r="E766" s="41" t="s">
        <v>71</v>
      </c>
      <c r="M766" s="39">
        <v>76.099999999999994</v>
      </c>
      <c r="N766" s="38">
        <v>291.54000000000002</v>
      </c>
      <c r="O766" s="40">
        <v>1298.4000000000001</v>
      </c>
    </row>
    <row r="767" spans="2:15" x14ac:dyDescent="0.3">
      <c r="B767" s="39">
        <v>76.2</v>
      </c>
      <c r="C767" s="38">
        <v>291.63</v>
      </c>
      <c r="D767" s="40">
        <v>1298.9000000000001</v>
      </c>
      <c r="E767" s="41" t="s">
        <v>71</v>
      </c>
      <c r="M767" s="39">
        <v>76.2</v>
      </c>
      <c r="N767" s="38">
        <v>291.63</v>
      </c>
      <c r="O767" s="40">
        <v>1298.9000000000001</v>
      </c>
    </row>
    <row r="768" spans="2:15" x14ac:dyDescent="0.3">
      <c r="B768" s="39">
        <v>76.3</v>
      </c>
      <c r="C768" s="38">
        <v>291.72000000000003</v>
      </c>
      <c r="D768" s="40">
        <v>1299.3</v>
      </c>
      <c r="E768" s="41" t="s">
        <v>71</v>
      </c>
      <c r="M768" s="39">
        <v>76.3</v>
      </c>
      <c r="N768" s="38">
        <v>291.72000000000003</v>
      </c>
      <c r="O768" s="40">
        <v>1299.3</v>
      </c>
    </row>
    <row r="769" spans="2:15" x14ac:dyDescent="0.3">
      <c r="B769" s="39">
        <v>76.400000000000006</v>
      </c>
      <c r="C769" s="38">
        <v>291.81</v>
      </c>
      <c r="D769" s="40">
        <v>1299.8</v>
      </c>
      <c r="E769" s="41" t="s">
        <v>71</v>
      </c>
      <c r="M769" s="39">
        <v>76.400000000000006</v>
      </c>
      <c r="N769" s="38">
        <v>291.81</v>
      </c>
      <c r="O769" s="40">
        <v>1299.8</v>
      </c>
    </row>
    <row r="770" spans="2:15" x14ac:dyDescent="0.3">
      <c r="B770" s="39">
        <v>76.5</v>
      </c>
      <c r="C770" s="38">
        <v>291.89999999999998</v>
      </c>
      <c r="D770" s="40">
        <v>1300.3</v>
      </c>
      <c r="E770" s="41" t="s">
        <v>71</v>
      </c>
      <c r="M770" s="39">
        <v>76.5</v>
      </c>
      <c r="N770" s="38">
        <v>291.89999999999998</v>
      </c>
      <c r="O770" s="40">
        <v>1300.3</v>
      </c>
    </row>
    <row r="771" spans="2:15" x14ac:dyDescent="0.3">
      <c r="B771" s="39">
        <v>76.599999999999994</v>
      </c>
      <c r="C771" s="38">
        <v>291.99</v>
      </c>
      <c r="D771" s="40">
        <v>1300.8</v>
      </c>
      <c r="E771" s="41" t="s">
        <v>71</v>
      </c>
      <c r="M771" s="39">
        <v>76.599999999999994</v>
      </c>
      <c r="N771" s="38">
        <v>291.99</v>
      </c>
      <c r="O771" s="40">
        <v>1300.8</v>
      </c>
    </row>
    <row r="772" spans="2:15" x14ac:dyDescent="0.3">
      <c r="B772" s="39">
        <v>76.7</v>
      </c>
      <c r="C772" s="38">
        <v>292.08</v>
      </c>
      <c r="D772" s="40">
        <v>1301.3</v>
      </c>
      <c r="E772" s="41" t="s">
        <v>71</v>
      </c>
      <c r="M772" s="39">
        <v>76.7</v>
      </c>
      <c r="N772" s="38">
        <v>292.08</v>
      </c>
      <c r="O772" s="40">
        <v>1301.3</v>
      </c>
    </row>
    <row r="773" spans="2:15" x14ac:dyDescent="0.3">
      <c r="B773" s="39">
        <v>76.8</v>
      </c>
      <c r="C773" s="38">
        <v>292.17</v>
      </c>
      <c r="D773" s="40">
        <v>1301.8</v>
      </c>
      <c r="E773" s="41" t="s">
        <v>71</v>
      </c>
      <c r="M773" s="39">
        <v>76.8</v>
      </c>
      <c r="N773" s="38">
        <v>292.17</v>
      </c>
      <c r="O773" s="40">
        <v>1301.8</v>
      </c>
    </row>
    <row r="774" spans="2:15" x14ac:dyDescent="0.3">
      <c r="B774" s="39">
        <v>76.900000000000006</v>
      </c>
      <c r="C774" s="38">
        <v>292.26</v>
      </c>
      <c r="D774" s="40">
        <v>1302.3</v>
      </c>
      <c r="E774" s="41" t="s">
        <v>71</v>
      </c>
      <c r="M774" s="39">
        <v>76.900000000000006</v>
      </c>
      <c r="N774" s="38">
        <v>292.26</v>
      </c>
      <c r="O774" s="40">
        <v>1302.3</v>
      </c>
    </row>
    <row r="775" spans="2:15" x14ac:dyDescent="0.3">
      <c r="B775" s="39">
        <v>77</v>
      </c>
      <c r="C775" s="38">
        <v>292.35000000000002</v>
      </c>
      <c r="D775" s="40">
        <v>1302.8</v>
      </c>
      <c r="E775" s="41" t="s">
        <v>71</v>
      </c>
      <c r="M775" s="39">
        <v>77</v>
      </c>
      <c r="N775" s="38">
        <v>292.35000000000002</v>
      </c>
      <c r="O775" s="40">
        <v>1302.8</v>
      </c>
    </row>
    <row r="776" spans="2:15" x14ac:dyDescent="0.3">
      <c r="B776" s="39">
        <v>77.099999999999994</v>
      </c>
      <c r="C776" s="38">
        <v>292.44</v>
      </c>
      <c r="D776" s="40">
        <v>1303.3</v>
      </c>
      <c r="E776" s="41" t="s">
        <v>71</v>
      </c>
      <c r="M776" s="39">
        <v>77.099999999999994</v>
      </c>
      <c r="N776" s="38">
        <v>292.44</v>
      </c>
      <c r="O776" s="40">
        <v>1303.3</v>
      </c>
    </row>
    <row r="777" spans="2:15" x14ac:dyDescent="0.3">
      <c r="B777" s="39">
        <v>77.2</v>
      </c>
      <c r="C777" s="38">
        <v>292.52999999999997</v>
      </c>
      <c r="D777" s="40">
        <v>1303.8</v>
      </c>
      <c r="E777" s="41" t="s">
        <v>71</v>
      </c>
      <c r="M777" s="39">
        <v>77.2</v>
      </c>
      <c r="N777" s="38">
        <v>292.52999999999997</v>
      </c>
      <c r="O777" s="40">
        <v>1303.8</v>
      </c>
    </row>
    <row r="778" spans="2:15" x14ac:dyDescent="0.3">
      <c r="B778" s="39">
        <v>77.3</v>
      </c>
      <c r="C778" s="38">
        <v>292.62</v>
      </c>
      <c r="D778" s="40">
        <v>1304.2</v>
      </c>
      <c r="E778" s="41" t="s">
        <v>71</v>
      </c>
      <c r="M778" s="39">
        <v>77.3</v>
      </c>
      <c r="N778" s="38">
        <v>292.62</v>
      </c>
      <c r="O778" s="40">
        <v>1304.2</v>
      </c>
    </row>
    <row r="779" spans="2:15" x14ac:dyDescent="0.3">
      <c r="B779" s="39">
        <v>77.400000000000006</v>
      </c>
      <c r="C779" s="38">
        <v>292.70999999999998</v>
      </c>
      <c r="D779" s="40">
        <v>1304.7</v>
      </c>
      <c r="E779" s="41" t="s">
        <v>71</v>
      </c>
      <c r="M779" s="39">
        <v>77.400000000000006</v>
      </c>
      <c r="N779" s="38">
        <v>292.70999999999998</v>
      </c>
      <c r="O779" s="40">
        <v>1304.7</v>
      </c>
    </row>
    <row r="780" spans="2:15" x14ac:dyDescent="0.3">
      <c r="B780" s="39">
        <v>77.5</v>
      </c>
      <c r="C780" s="38">
        <v>292.8</v>
      </c>
      <c r="D780" s="40">
        <v>1305.2</v>
      </c>
      <c r="E780" s="41" t="s">
        <v>71</v>
      </c>
      <c r="M780" s="39">
        <v>77.5</v>
      </c>
      <c r="N780" s="38">
        <v>292.8</v>
      </c>
      <c r="O780" s="40">
        <v>1305.2</v>
      </c>
    </row>
    <row r="781" spans="2:15" x14ac:dyDescent="0.3">
      <c r="B781" s="39">
        <v>77.599999999999994</v>
      </c>
      <c r="C781" s="38">
        <v>292.89</v>
      </c>
      <c r="D781" s="40">
        <v>1305.7</v>
      </c>
      <c r="E781" s="41" t="s">
        <v>71</v>
      </c>
      <c r="M781" s="39">
        <v>77.599999999999994</v>
      </c>
      <c r="N781" s="38">
        <v>292.89</v>
      </c>
      <c r="O781" s="40">
        <v>1305.7</v>
      </c>
    </row>
    <row r="782" spans="2:15" x14ac:dyDescent="0.3">
      <c r="B782" s="39">
        <v>77.7</v>
      </c>
      <c r="C782" s="38">
        <v>292.98</v>
      </c>
      <c r="D782" s="40">
        <v>1306.2</v>
      </c>
      <c r="E782" s="41" t="s">
        <v>71</v>
      </c>
      <c r="M782" s="39">
        <v>77.7</v>
      </c>
      <c r="N782" s="38">
        <v>292.98</v>
      </c>
      <c r="O782" s="40">
        <v>1306.2</v>
      </c>
    </row>
    <row r="783" spans="2:15" x14ac:dyDescent="0.3">
      <c r="B783" s="39">
        <v>77.8</v>
      </c>
      <c r="C783" s="38">
        <v>293.07</v>
      </c>
      <c r="D783" s="40">
        <v>1306.7</v>
      </c>
      <c r="E783" s="41" t="s">
        <v>71</v>
      </c>
      <c r="M783" s="39">
        <v>77.8</v>
      </c>
      <c r="N783" s="38">
        <v>293.07</v>
      </c>
      <c r="O783" s="40">
        <v>1306.7</v>
      </c>
    </row>
    <row r="784" spans="2:15" x14ac:dyDescent="0.3">
      <c r="B784" s="39">
        <v>77.900000000000006</v>
      </c>
      <c r="C784" s="38">
        <v>293.16000000000003</v>
      </c>
      <c r="D784" s="40">
        <v>1307.2</v>
      </c>
      <c r="E784" s="41" t="s">
        <v>71</v>
      </c>
      <c r="M784" s="39">
        <v>77.900000000000006</v>
      </c>
      <c r="N784" s="38">
        <v>293.16000000000003</v>
      </c>
      <c r="O784" s="40">
        <v>1307.2</v>
      </c>
    </row>
    <row r="785" spans="2:15" x14ac:dyDescent="0.3">
      <c r="B785" s="39">
        <v>78</v>
      </c>
      <c r="C785" s="38">
        <v>293.25</v>
      </c>
      <c r="D785" s="40">
        <v>1307.7</v>
      </c>
      <c r="E785" s="41" t="s">
        <v>71</v>
      </c>
      <c r="M785" s="39">
        <v>78</v>
      </c>
      <c r="N785" s="38">
        <v>293.25</v>
      </c>
      <c r="O785" s="40">
        <v>1307.7</v>
      </c>
    </row>
    <row r="786" spans="2:15" x14ac:dyDescent="0.3">
      <c r="B786" s="39">
        <v>78.099999999999994</v>
      </c>
      <c r="C786" s="38">
        <v>293.33</v>
      </c>
      <c r="D786" s="40">
        <v>1308.0999999999999</v>
      </c>
      <c r="E786" s="41" t="s">
        <v>71</v>
      </c>
      <c r="M786" s="39">
        <v>78.099999999999994</v>
      </c>
      <c r="N786" s="38">
        <v>293.33</v>
      </c>
      <c r="O786" s="40">
        <v>1308.0999999999999</v>
      </c>
    </row>
    <row r="787" spans="2:15" x14ac:dyDescent="0.3">
      <c r="B787" s="39">
        <v>78.2</v>
      </c>
      <c r="C787" s="38">
        <v>293.42</v>
      </c>
      <c r="D787" s="40">
        <v>1308.5999999999999</v>
      </c>
      <c r="E787" s="41" t="s">
        <v>71</v>
      </c>
      <c r="M787" s="39">
        <v>78.2</v>
      </c>
      <c r="N787" s="38">
        <v>293.42</v>
      </c>
      <c r="O787" s="40">
        <v>1308.5999999999999</v>
      </c>
    </row>
    <row r="788" spans="2:15" x14ac:dyDescent="0.3">
      <c r="B788" s="39">
        <v>78.3</v>
      </c>
      <c r="C788" s="38">
        <v>293.51</v>
      </c>
      <c r="D788" s="40">
        <v>1309.0999999999999</v>
      </c>
      <c r="E788" s="41" t="s">
        <v>71</v>
      </c>
      <c r="M788" s="39">
        <v>78.3</v>
      </c>
      <c r="N788" s="38">
        <v>293.51</v>
      </c>
      <c r="O788" s="40">
        <v>1309.0999999999999</v>
      </c>
    </row>
    <row r="789" spans="2:15" x14ac:dyDescent="0.3">
      <c r="B789" s="39">
        <v>78.400000000000006</v>
      </c>
      <c r="C789" s="38">
        <v>293.60000000000002</v>
      </c>
      <c r="D789" s="40">
        <v>1309.5999999999999</v>
      </c>
      <c r="E789" s="41" t="s">
        <v>71</v>
      </c>
      <c r="M789" s="39">
        <v>78.400000000000006</v>
      </c>
      <c r="N789" s="38">
        <v>293.60000000000002</v>
      </c>
      <c r="O789" s="40">
        <v>1309.5999999999999</v>
      </c>
    </row>
    <row r="790" spans="2:15" x14ac:dyDescent="0.3">
      <c r="B790" s="39">
        <v>78.5</v>
      </c>
      <c r="C790" s="38">
        <v>293.69</v>
      </c>
      <c r="D790" s="40">
        <v>1310.0999999999999</v>
      </c>
      <c r="E790" s="41" t="s">
        <v>71</v>
      </c>
      <c r="M790" s="39">
        <v>78.5</v>
      </c>
      <c r="N790" s="38">
        <v>293.69</v>
      </c>
      <c r="O790" s="40">
        <v>1310.0999999999999</v>
      </c>
    </row>
    <row r="791" spans="2:15" x14ac:dyDescent="0.3">
      <c r="B791" s="39">
        <v>78.599999999999994</v>
      </c>
      <c r="C791" s="38">
        <v>293.77999999999997</v>
      </c>
      <c r="D791" s="40">
        <v>1310.5999999999999</v>
      </c>
      <c r="E791" s="41" t="s">
        <v>71</v>
      </c>
      <c r="M791" s="39">
        <v>78.599999999999994</v>
      </c>
      <c r="N791" s="38">
        <v>293.77999999999997</v>
      </c>
      <c r="O791" s="40">
        <v>1310.5999999999999</v>
      </c>
    </row>
    <row r="792" spans="2:15" x14ac:dyDescent="0.3">
      <c r="B792" s="39">
        <v>78.7</v>
      </c>
      <c r="C792" s="38">
        <v>293.87</v>
      </c>
      <c r="D792" s="40">
        <v>1311</v>
      </c>
      <c r="E792" s="41" t="s">
        <v>71</v>
      </c>
      <c r="M792" s="39">
        <v>78.7</v>
      </c>
      <c r="N792" s="38">
        <v>293.87</v>
      </c>
      <c r="O792" s="40">
        <v>1311</v>
      </c>
    </row>
    <row r="793" spans="2:15" x14ac:dyDescent="0.3">
      <c r="B793" s="39">
        <v>78.8</v>
      </c>
      <c r="C793" s="38">
        <v>293.95</v>
      </c>
      <c r="D793" s="40">
        <v>1311.5</v>
      </c>
      <c r="E793" s="41" t="s">
        <v>71</v>
      </c>
      <c r="M793" s="39">
        <v>78.8</v>
      </c>
      <c r="N793" s="38">
        <v>293.95</v>
      </c>
      <c r="O793" s="40">
        <v>1311.5</v>
      </c>
    </row>
    <row r="794" spans="2:15" x14ac:dyDescent="0.3">
      <c r="B794" s="39">
        <v>78.900000000000006</v>
      </c>
      <c r="C794" s="38">
        <v>294.04000000000002</v>
      </c>
      <c r="D794" s="40">
        <v>1312</v>
      </c>
      <c r="E794" s="41" t="s">
        <v>71</v>
      </c>
      <c r="M794" s="39">
        <v>78.900000000000006</v>
      </c>
      <c r="N794" s="38">
        <v>294.04000000000002</v>
      </c>
      <c r="O794" s="40">
        <v>1312</v>
      </c>
    </row>
    <row r="795" spans="2:15" x14ac:dyDescent="0.3">
      <c r="B795" s="39">
        <v>79</v>
      </c>
      <c r="C795" s="38">
        <v>294.13</v>
      </c>
      <c r="D795" s="40">
        <v>1312.5</v>
      </c>
      <c r="E795" s="41" t="s">
        <v>71</v>
      </c>
      <c r="M795" s="39">
        <v>79</v>
      </c>
      <c r="N795" s="38">
        <v>294.13</v>
      </c>
      <c r="O795" s="40">
        <v>1312.5</v>
      </c>
    </row>
    <row r="796" spans="2:15" x14ac:dyDescent="0.3">
      <c r="B796" s="39">
        <v>79.099999999999994</v>
      </c>
      <c r="C796" s="38">
        <v>294.22000000000003</v>
      </c>
      <c r="D796" s="40">
        <v>1313</v>
      </c>
      <c r="E796" s="41" t="s">
        <v>71</v>
      </c>
      <c r="M796" s="39">
        <v>79.099999999999994</v>
      </c>
      <c r="N796" s="38">
        <v>294.22000000000003</v>
      </c>
      <c r="O796" s="40">
        <v>1313</v>
      </c>
    </row>
    <row r="797" spans="2:15" x14ac:dyDescent="0.3">
      <c r="B797" s="39">
        <v>79.2</v>
      </c>
      <c r="C797" s="38">
        <v>294.31</v>
      </c>
      <c r="D797" s="40">
        <v>1313.5</v>
      </c>
      <c r="E797" s="41" t="s">
        <v>71</v>
      </c>
      <c r="M797" s="39">
        <v>79.2</v>
      </c>
      <c r="N797" s="38">
        <v>294.31</v>
      </c>
      <c r="O797" s="40">
        <v>1313.5</v>
      </c>
    </row>
    <row r="798" spans="2:15" x14ac:dyDescent="0.3">
      <c r="B798" s="39">
        <v>79.3</v>
      </c>
      <c r="C798" s="38">
        <v>294.39</v>
      </c>
      <c r="D798" s="40">
        <v>1313.9</v>
      </c>
      <c r="E798" s="41" t="s">
        <v>71</v>
      </c>
      <c r="M798" s="39">
        <v>79.3</v>
      </c>
      <c r="N798" s="38">
        <v>294.39</v>
      </c>
      <c r="O798" s="40">
        <v>1313.9</v>
      </c>
    </row>
    <row r="799" spans="2:15" x14ac:dyDescent="0.3">
      <c r="B799" s="39">
        <v>79.400000000000006</v>
      </c>
      <c r="C799" s="38">
        <v>294.48</v>
      </c>
      <c r="D799" s="40">
        <v>1314.4</v>
      </c>
      <c r="E799" s="41" t="s">
        <v>71</v>
      </c>
      <c r="M799" s="39">
        <v>79.400000000000006</v>
      </c>
      <c r="N799" s="38">
        <v>294.48</v>
      </c>
      <c r="O799" s="40">
        <v>1314.4</v>
      </c>
    </row>
    <row r="800" spans="2:15" x14ac:dyDescent="0.3">
      <c r="B800" s="39">
        <v>79.5</v>
      </c>
      <c r="C800" s="38">
        <v>294.57</v>
      </c>
      <c r="D800" s="40">
        <v>1314.9</v>
      </c>
      <c r="E800" s="41" t="s">
        <v>71</v>
      </c>
      <c r="M800" s="39">
        <v>79.5</v>
      </c>
      <c r="N800" s="38">
        <v>294.57</v>
      </c>
      <c r="O800" s="40">
        <v>1314.9</v>
      </c>
    </row>
    <row r="801" spans="2:15" x14ac:dyDescent="0.3">
      <c r="B801" s="39">
        <v>79.599999999999994</v>
      </c>
      <c r="C801" s="38">
        <v>294.66000000000003</v>
      </c>
      <c r="D801" s="40">
        <v>1315.4</v>
      </c>
      <c r="E801" s="41" t="s">
        <v>71</v>
      </c>
      <c r="M801" s="39">
        <v>79.599999999999994</v>
      </c>
      <c r="N801" s="38">
        <v>294.66000000000003</v>
      </c>
      <c r="O801" s="40">
        <v>1315.4</v>
      </c>
    </row>
    <row r="802" spans="2:15" x14ac:dyDescent="0.3">
      <c r="B802" s="39">
        <v>79.7</v>
      </c>
      <c r="C802" s="38">
        <v>294.75</v>
      </c>
      <c r="D802" s="40">
        <v>1315.9</v>
      </c>
      <c r="E802" s="41" t="s">
        <v>71</v>
      </c>
      <c r="M802" s="39">
        <v>79.7</v>
      </c>
      <c r="N802" s="38">
        <v>294.75</v>
      </c>
      <c r="O802" s="40">
        <v>1315.9</v>
      </c>
    </row>
    <row r="803" spans="2:15" x14ac:dyDescent="0.3">
      <c r="B803" s="39">
        <v>79.8</v>
      </c>
      <c r="C803" s="38">
        <v>294.83</v>
      </c>
      <c r="D803" s="40">
        <v>1316.4</v>
      </c>
      <c r="E803" s="41" t="s">
        <v>71</v>
      </c>
      <c r="M803" s="39">
        <v>79.8</v>
      </c>
      <c r="N803" s="38">
        <v>294.83</v>
      </c>
      <c r="O803" s="40">
        <v>1316.4</v>
      </c>
    </row>
    <row r="804" spans="2:15" x14ac:dyDescent="0.3">
      <c r="B804" s="39">
        <v>79.900000000000006</v>
      </c>
      <c r="C804" s="38">
        <v>294.92</v>
      </c>
      <c r="D804" s="40">
        <v>1316.8</v>
      </c>
      <c r="E804" s="41" t="s">
        <v>71</v>
      </c>
      <c r="M804" s="39">
        <v>79.900000000000006</v>
      </c>
      <c r="N804" s="38">
        <v>294.92</v>
      </c>
      <c r="O804" s="40">
        <v>1316.8</v>
      </c>
    </row>
    <row r="805" spans="2:15" x14ac:dyDescent="0.3">
      <c r="B805" s="39">
        <v>80</v>
      </c>
      <c r="C805" s="38">
        <v>295.01</v>
      </c>
      <c r="D805" s="40">
        <v>1317.3</v>
      </c>
      <c r="E805" s="41" t="s">
        <v>71</v>
      </c>
      <c r="M805" s="39">
        <v>80</v>
      </c>
      <c r="N805" s="38">
        <v>295.01</v>
      </c>
      <c r="O805" s="40">
        <v>1317.3</v>
      </c>
    </row>
    <row r="806" spans="2:15" x14ac:dyDescent="0.3">
      <c r="B806" s="39">
        <v>80.099999999999994</v>
      </c>
      <c r="C806" s="38">
        <v>295.08999999999997</v>
      </c>
      <c r="D806" s="40">
        <v>1317.8</v>
      </c>
      <c r="E806" s="41" t="s">
        <v>71</v>
      </c>
      <c r="M806" s="39">
        <v>80.099999999999994</v>
      </c>
      <c r="N806" s="38">
        <v>295.08999999999997</v>
      </c>
      <c r="O806" s="40">
        <v>1317.8</v>
      </c>
    </row>
    <row r="807" spans="2:15" x14ac:dyDescent="0.3">
      <c r="B807" s="39">
        <v>80.2</v>
      </c>
      <c r="C807" s="38">
        <v>295.18</v>
      </c>
      <c r="D807" s="40">
        <v>1318.3</v>
      </c>
      <c r="E807" s="41" t="s">
        <v>71</v>
      </c>
      <c r="M807" s="39">
        <v>80.2</v>
      </c>
      <c r="N807" s="38">
        <v>295.18</v>
      </c>
      <c r="O807" s="40">
        <v>1318.3</v>
      </c>
    </row>
    <row r="808" spans="2:15" x14ac:dyDescent="0.3">
      <c r="B808" s="39">
        <v>80.3</v>
      </c>
      <c r="C808" s="38">
        <v>295.27</v>
      </c>
      <c r="D808" s="40">
        <v>1318.7</v>
      </c>
      <c r="E808" s="41" t="s">
        <v>71</v>
      </c>
      <c r="M808" s="39">
        <v>80.3</v>
      </c>
      <c r="N808" s="38">
        <v>295.27</v>
      </c>
      <c r="O808" s="40">
        <v>1318.7</v>
      </c>
    </row>
    <row r="809" spans="2:15" x14ac:dyDescent="0.3">
      <c r="B809" s="39">
        <v>80.400000000000006</v>
      </c>
      <c r="C809" s="38">
        <v>295.36</v>
      </c>
      <c r="D809" s="40">
        <v>1319.2</v>
      </c>
      <c r="E809" s="41" t="s">
        <v>71</v>
      </c>
      <c r="M809" s="39">
        <v>80.400000000000006</v>
      </c>
      <c r="N809" s="38">
        <v>295.36</v>
      </c>
      <c r="O809" s="40">
        <v>1319.2</v>
      </c>
    </row>
    <row r="810" spans="2:15" x14ac:dyDescent="0.3">
      <c r="B810" s="39">
        <v>80.5</v>
      </c>
      <c r="C810" s="38">
        <v>295.44</v>
      </c>
      <c r="D810" s="40">
        <v>1319.7</v>
      </c>
      <c r="E810" s="41" t="s">
        <v>71</v>
      </c>
      <c r="M810" s="39">
        <v>80.5</v>
      </c>
      <c r="N810" s="38">
        <v>295.44</v>
      </c>
      <c r="O810" s="40">
        <v>1319.7</v>
      </c>
    </row>
    <row r="811" spans="2:15" x14ac:dyDescent="0.3">
      <c r="B811" s="39">
        <v>80.599999999999994</v>
      </c>
      <c r="C811" s="38">
        <v>295.52999999999997</v>
      </c>
      <c r="D811" s="40">
        <v>1320.2</v>
      </c>
      <c r="E811" s="41" t="s">
        <v>71</v>
      </c>
      <c r="M811" s="39">
        <v>80.599999999999994</v>
      </c>
      <c r="N811" s="38">
        <v>295.52999999999997</v>
      </c>
      <c r="O811" s="40">
        <v>1320.2</v>
      </c>
    </row>
    <row r="812" spans="2:15" x14ac:dyDescent="0.3">
      <c r="B812" s="39">
        <v>80.7</v>
      </c>
      <c r="C812" s="38">
        <v>295.62</v>
      </c>
      <c r="D812" s="40">
        <v>1320.7</v>
      </c>
      <c r="E812" s="41" t="s">
        <v>71</v>
      </c>
      <c r="M812" s="39">
        <v>80.7</v>
      </c>
      <c r="N812" s="38">
        <v>295.62</v>
      </c>
      <c r="O812" s="40">
        <v>1320.7</v>
      </c>
    </row>
    <row r="813" spans="2:15" x14ac:dyDescent="0.3">
      <c r="B813" s="39">
        <v>80.8</v>
      </c>
      <c r="C813" s="38">
        <v>295.7</v>
      </c>
      <c r="D813" s="40">
        <v>1321.1</v>
      </c>
      <c r="E813" s="41" t="s">
        <v>71</v>
      </c>
      <c r="M813" s="39">
        <v>80.8</v>
      </c>
      <c r="N813" s="38">
        <v>295.7</v>
      </c>
      <c r="O813" s="40">
        <v>1321.1</v>
      </c>
    </row>
    <row r="814" spans="2:15" x14ac:dyDescent="0.3">
      <c r="B814" s="39">
        <v>80.900000000000006</v>
      </c>
      <c r="C814" s="38">
        <v>295.79000000000002</v>
      </c>
      <c r="D814" s="40">
        <v>1321.6</v>
      </c>
      <c r="E814" s="41" t="s">
        <v>71</v>
      </c>
      <c r="M814" s="39">
        <v>80.900000000000006</v>
      </c>
      <c r="N814" s="38">
        <v>295.79000000000002</v>
      </c>
      <c r="O814" s="40">
        <v>1321.6</v>
      </c>
    </row>
    <row r="815" spans="2:15" x14ac:dyDescent="0.3">
      <c r="B815" s="39">
        <v>81</v>
      </c>
      <c r="C815" s="38">
        <v>295.88</v>
      </c>
      <c r="D815" s="40">
        <v>1322.1</v>
      </c>
      <c r="E815" s="41" t="s">
        <v>71</v>
      </c>
      <c r="M815" s="39">
        <v>81</v>
      </c>
      <c r="N815" s="38">
        <v>295.88</v>
      </c>
      <c r="O815" s="40">
        <v>1322.1</v>
      </c>
    </row>
    <row r="816" spans="2:15" x14ac:dyDescent="0.3">
      <c r="B816" s="39">
        <v>81.099999999999994</v>
      </c>
      <c r="C816" s="38">
        <v>295.95999999999998</v>
      </c>
      <c r="D816" s="40">
        <v>1322.6</v>
      </c>
      <c r="E816" s="41" t="s">
        <v>71</v>
      </c>
      <c r="M816" s="39">
        <v>81.099999999999994</v>
      </c>
      <c r="N816" s="38">
        <v>295.95999999999998</v>
      </c>
      <c r="O816" s="40">
        <v>1322.6</v>
      </c>
    </row>
    <row r="817" spans="2:15" x14ac:dyDescent="0.3">
      <c r="B817" s="39">
        <v>81.2</v>
      </c>
      <c r="C817" s="38">
        <v>296.05</v>
      </c>
      <c r="D817" s="40">
        <v>1323</v>
      </c>
      <c r="E817" s="41" t="s">
        <v>71</v>
      </c>
      <c r="M817" s="39">
        <v>81.2</v>
      </c>
      <c r="N817" s="38">
        <v>296.05</v>
      </c>
      <c r="O817" s="40">
        <v>1323</v>
      </c>
    </row>
    <row r="818" spans="2:15" x14ac:dyDescent="0.3">
      <c r="B818" s="39">
        <v>81.3</v>
      </c>
      <c r="C818" s="38">
        <v>296.14</v>
      </c>
      <c r="D818" s="40">
        <v>1323.5</v>
      </c>
      <c r="E818" s="41" t="s">
        <v>71</v>
      </c>
      <c r="M818" s="39">
        <v>81.3</v>
      </c>
      <c r="N818" s="38">
        <v>296.14</v>
      </c>
      <c r="O818" s="40">
        <v>1323.5</v>
      </c>
    </row>
    <row r="819" spans="2:15" x14ac:dyDescent="0.3">
      <c r="B819" s="39">
        <v>81.400000000000006</v>
      </c>
      <c r="C819" s="38">
        <v>296.22000000000003</v>
      </c>
      <c r="D819" s="40">
        <v>1324</v>
      </c>
      <c r="E819" s="41" t="s">
        <v>71</v>
      </c>
      <c r="M819" s="39">
        <v>81.400000000000006</v>
      </c>
      <c r="N819" s="38">
        <v>296.22000000000003</v>
      </c>
      <c r="O819" s="40">
        <v>1324</v>
      </c>
    </row>
    <row r="820" spans="2:15" x14ac:dyDescent="0.3">
      <c r="B820" s="39">
        <v>81.5</v>
      </c>
      <c r="C820" s="38">
        <v>296.31</v>
      </c>
      <c r="D820" s="40">
        <v>1324.5</v>
      </c>
      <c r="E820" s="41" t="s">
        <v>71</v>
      </c>
      <c r="M820" s="39">
        <v>81.5</v>
      </c>
      <c r="N820" s="38">
        <v>296.31</v>
      </c>
      <c r="O820" s="40">
        <v>1324.5</v>
      </c>
    </row>
    <row r="821" spans="2:15" x14ac:dyDescent="0.3">
      <c r="B821" s="39">
        <v>81.599999999999994</v>
      </c>
      <c r="C821" s="38">
        <v>296.39</v>
      </c>
      <c r="D821" s="40">
        <v>1324.9</v>
      </c>
      <c r="E821" s="41" t="s">
        <v>71</v>
      </c>
      <c r="M821" s="39">
        <v>81.599999999999994</v>
      </c>
      <c r="N821" s="38">
        <v>296.39</v>
      </c>
      <c r="O821" s="40">
        <v>1324.9</v>
      </c>
    </row>
    <row r="822" spans="2:15" x14ac:dyDescent="0.3">
      <c r="B822" s="39">
        <v>81.7</v>
      </c>
      <c r="C822" s="38">
        <v>296.48</v>
      </c>
      <c r="D822" s="40">
        <v>1325.4</v>
      </c>
      <c r="E822" s="41" t="s">
        <v>71</v>
      </c>
      <c r="M822" s="39">
        <v>81.7</v>
      </c>
      <c r="N822" s="38">
        <v>296.48</v>
      </c>
      <c r="O822" s="40">
        <v>1325.4</v>
      </c>
    </row>
    <row r="823" spans="2:15" x14ac:dyDescent="0.3">
      <c r="B823" s="39">
        <v>81.8</v>
      </c>
      <c r="C823" s="38">
        <v>296.57</v>
      </c>
      <c r="D823" s="40">
        <v>1325.9</v>
      </c>
      <c r="E823" s="41" t="s">
        <v>71</v>
      </c>
      <c r="M823" s="39">
        <v>81.8</v>
      </c>
      <c r="N823" s="38">
        <v>296.57</v>
      </c>
      <c r="O823" s="40">
        <v>1325.9</v>
      </c>
    </row>
    <row r="824" spans="2:15" x14ac:dyDescent="0.3">
      <c r="B824" s="39">
        <v>81.900000000000006</v>
      </c>
      <c r="C824" s="38">
        <v>296.64999999999998</v>
      </c>
      <c r="D824" s="40">
        <v>1326.4</v>
      </c>
      <c r="E824" s="41" t="s">
        <v>71</v>
      </c>
      <c r="M824" s="39">
        <v>81.900000000000006</v>
      </c>
      <c r="N824" s="38">
        <v>296.64999999999998</v>
      </c>
      <c r="O824" s="40">
        <v>1326.4</v>
      </c>
    </row>
    <row r="825" spans="2:15" x14ac:dyDescent="0.3">
      <c r="B825" s="39">
        <v>82</v>
      </c>
      <c r="C825" s="38">
        <v>296.74</v>
      </c>
      <c r="D825" s="40">
        <v>1326.8</v>
      </c>
      <c r="E825" s="41" t="s">
        <v>71</v>
      </c>
      <c r="M825" s="39">
        <v>82</v>
      </c>
      <c r="N825" s="38">
        <v>296.74</v>
      </c>
      <c r="O825" s="40">
        <v>1326.8</v>
      </c>
    </row>
    <row r="826" spans="2:15" x14ac:dyDescent="0.3">
      <c r="B826" s="39">
        <v>82.1</v>
      </c>
      <c r="C826" s="38">
        <v>296.82</v>
      </c>
      <c r="D826" s="40">
        <v>1327.3</v>
      </c>
      <c r="E826" s="41" t="s">
        <v>71</v>
      </c>
      <c r="M826" s="39">
        <v>82.1</v>
      </c>
      <c r="N826" s="38">
        <v>296.82</v>
      </c>
      <c r="O826" s="40">
        <v>1327.3</v>
      </c>
    </row>
    <row r="827" spans="2:15" x14ac:dyDescent="0.3">
      <c r="B827" s="39">
        <v>82.2</v>
      </c>
      <c r="C827" s="38">
        <v>296.91000000000003</v>
      </c>
      <c r="D827" s="40">
        <v>1327.8</v>
      </c>
      <c r="E827" s="41" t="s">
        <v>71</v>
      </c>
      <c r="M827" s="39">
        <v>82.2</v>
      </c>
      <c r="N827" s="38">
        <v>296.91000000000003</v>
      </c>
      <c r="O827" s="40">
        <v>1327.8</v>
      </c>
    </row>
    <row r="828" spans="2:15" x14ac:dyDescent="0.3">
      <c r="B828" s="39">
        <v>82.3</v>
      </c>
      <c r="C828" s="38">
        <v>296.99</v>
      </c>
      <c r="D828" s="40">
        <v>1328.3</v>
      </c>
      <c r="E828" s="41" t="s">
        <v>71</v>
      </c>
      <c r="M828" s="39">
        <v>82.3</v>
      </c>
      <c r="N828" s="38">
        <v>296.99</v>
      </c>
      <c r="O828" s="40">
        <v>1328.3</v>
      </c>
    </row>
    <row r="829" spans="2:15" x14ac:dyDescent="0.3">
      <c r="B829" s="39">
        <v>82.4</v>
      </c>
      <c r="C829" s="38">
        <v>297.08</v>
      </c>
      <c r="D829" s="40">
        <v>1328.7</v>
      </c>
      <c r="E829" s="41" t="s">
        <v>71</v>
      </c>
      <c r="M829" s="39">
        <v>82.4</v>
      </c>
      <c r="N829" s="38">
        <v>297.08</v>
      </c>
      <c r="O829" s="40">
        <v>1328.7</v>
      </c>
    </row>
    <row r="830" spans="2:15" x14ac:dyDescent="0.3">
      <c r="B830" s="39">
        <v>82.5</v>
      </c>
      <c r="C830" s="38">
        <v>297.16000000000003</v>
      </c>
      <c r="D830" s="40">
        <v>1329.2</v>
      </c>
      <c r="E830" s="41" t="s">
        <v>71</v>
      </c>
      <c r="M830" s="39">
        <v>82.5</v>
      </c>
      <c r="N830" s="38">
        <v>297.16000000000003</v>
      </c>
      <c r="O830" s="40">
        <v>1329.2</v>
      </c>
    </row>
    <row r="831" spans="2:15" x14ac:dyDescent="0.3">
      <c r="B831" s="39">
        <v>82.6</v>
      </c>
      <c r="C831" s="38">
        <v>297.25</v>
      </c>
      <c r="D831" s="40">
        <v>1329.7</v>
      </c>
      <c r="E831" s="41" t="s">
        <v>71</v>
      </c>
      <c r="M831" s="39">
        <v>82.6</v>
      </c>
      <c r="N831" s="38">
        <v>297.25</v>
      </c>
      <c r="O831" s="40">
        <v>1329.7</v>
      </c>
    </row>
    <row r="832" spans="2:15" x14ac:dyDescent="0.3">
      <c r="B832" s="39">
        <v>82.7</v>
      </c>
      <c r="C832" s="38">
        <v>297.33</v>
      </c>
      <c r="D832" s="40">
        <v>1330.2</v>
      </c>
      <c r="E832" s="41" t="s">
        <v>71</v>
      </c>
      <c r="M832" s="39">
        <v>82.7</v>
      </c>
      <c r="N832" s="38">
        <v>297.33</v>
      </c>
      <c r="O832" s="40">
        <v>1330.2</v>
      </c>
    </row>
    <row r="833" spans="2:15" x14ac:dyDescent="0.3">
      <c r="B833" s="39">
        <v>82.8</v>
      </c>
      <c r="C833" s="38">
        <v>297.42</v>
      </c>
      <c r="D833" s="40">
        <v>1330.6</v>
      </c>
      <c r="E833" s="41" t="s">
        <v>71</v>
      </c>
      <c r="M833" s="39">
        <v>82.8</v>
      </c>
      <c r="N833" s="38">
        <v>297.42</v>
      </c>
      <c r="O833" s="40">
        <v>1330.6</v>
      </c>
    </row>
    <row r="834" spans="2:15" x14ac:dyDescent="0.3">
      <c r="B834" s="39">
        <v>82.9</v>
      </c>
      <c r="C834" s="38">
        <v>297.5</v>
      </c>
      <c r="D834" s="40">
        <v>1331.1</v>
      </c>
      <c r="E834" s="41" t="s">
        <v>71</v>
      </c>
      <c r="M834" s="39">
        <v>82.9</v>
      </c>
      <c r="N834" s="38">
        <v>297.5</v>
      </c>
      <c r="O834" s="40">
        <v>1331.1</v>
      </c>
    </row>
    <row r="835" spans="2:15" x14ac:dyDescent="0.3">
      <c r="B835" s="39">
        <v>83</v>
      </c>
      <c r="C835" s="38">
        <v>297.58999999999997</v>
      </c>
      <c r="D835" s="40">
        <v>1331.6</v>
      </c>
      <c r="E835" s="41" t="s">
        <v>71</v>
      </c>
      <c r="M835" s="39">
        <v>83</v>
      </c>
      <c r="N835" s="38">
        <v>297.58999999999997</v>
      </c>
      <c r="O835" s="40">
        <v>1331.6</v>
      </c>
    </row>
    <row r="836" spans="2:15" x14ac:dyDescent="0.3">
      <c r="B836" s="39">
        <v>83.1</v>
      </c>
      <c r="C836" s="38">
        <v>297.67</v>
      </c>
      <c r="D836" s="40">
        <v>1332</v>
      </c>
      <c r="E836" s="41" t="s">
        <v>71</v>
      </c>
      <c r="M836" s="39">
        <v>83.1</v>
      </c>
      <c r="N836" s="38">
        <v>297.67</v>
      </c>
      <c r="O836" s="40">
        <v>1332</v>
      </c>
    </row>
    <row r="837" spans="2:15" x14ac:dyDescent="0.3">
      <c r="B837" s="39">
        <v>83.2</v>
      </c>
      <c r="C837" s="38">
        <v>297.76</v>
      </c>
      <c r="D837" s="40">
        <v>1332.5</v>
      </c>
      <c r="E837" s="41" t="s">
        <v>71</v>
      </c>
      <c r="M837" s="39">
        <v>83.2</v>
      </c>
      <c r="N837" s="38">
        <v>297.76</v>
      </c>
      <c r="O837" s="40">
        <v>1332.5</v>
      </c>
    </row>
    <row r="838" spans="2:15" x14ac:dyDescent="0.3">
      <c r="B838" s="39">
        <v>83.3</v>
      </c>
      <c r="C838" s="38">
        <v>297.83999999999997</v>
      </c>
      <c r="D838" s="40">
        <v>1333</v>
      </c>
      <c r="E838" s="41" t="s">
        <v>71</v>
      </c>
      <c r="M838" s="39">
        <v>83.3</v>
      </c>
      <c r="N838" s="38">
        <v>297.83999999999997</v>
      </c>
      <c r="O838" s="40">
        <v>1333</v>
      </c>
    </row>
    <row r="839" spans="2:15" x14ac:dyDescent="0.3">
      <c r="B839" s="39">
        <v>83.4</v>
      </c>
      <c r="C839" s="38">
        <v>297.93</v>
      </c>
      <c r="D839" s="40">
        <v>1333.4</v>
      </c>
      <c r="E839" s="41" t="s">
        <v>71</v>
      </c>
      <c r="M839" s="39">
        <v>83.4</v>
      </c>
      <c r="N839" s="38">
        <v>297.93</v>
      </c>
      <c r="O839" s="40">
        <v>1333.4</v>
      </c>
    </row>
    <row r="840" spans="2:15" x14ac:dyDescent="0.3">
      <c r="B840" s="39">
        <v>83.5</v>
      </c>
      <c r="C840" s="38">
        <v>298.01</v>
      </c>
      <c r="D840" s="40">
        <v>1333.9</v>
      </c>
      <c r="E840" s="41" t="s">
        <v>71</v>
      </c>
      <c r="M840" s="39">
        <v>83.5</v>
      </c>
      <c r="N840" s="38">
        <v>298.01</v>
      </c>
      <c r="O840" s="40">
        <v>1333.9</v>
      </c>
    </row>
    <row r="841" spans="2:15" x14ac:dyDescent="0.3">
      <c r="B841" s="39">
        <v>83.6</v>
      </c>
      <c r="C841" s="38">
        <v>298.10000000000002</v>
      </c>
      <c r="D841" s="40">
        <v>1334.4</v>
      </c>
      <c r="E841" s="41" t="s">
        <v>71</v>
      </c>
      <c r="M841" s="39">
        <v>83.6</v>
      </c>
      <c r="N841" s="38">
        <v>298.10000000000002</v>
      </c>
      <c r="O841" s="40">
        <v>1334.4</v>
      </c>
    </row>
    <row r="842" spans="2:15" x14ac:dyDescent="0.3">
      <c r="B842" s="39">
        <v>83.7</v>
      </c>
      <c r="C842" s="38">
        <v>298.18</v>
      </c>
      <c r="D842" s="40">
        <v>1334.9</v>
      </c>
      <c r="E842" s="41" t="s">
        <v>71</v>
      </c>
      <c r="M842" s="39">
        <v>83.7</v>
      </c>
      <c r="N842" s="38">
        <v>298.18</v>
      </c>
      <c r="O842" s="40">
        <v>1334.9</v>
      </c>
    </row>
    <row r="843" spans="2:15" x14ac:dyDescent="0.3">
      <c r="B843" s="39">
        <v>83.8</v>
      </c>
      <c r="C843" s="38">
        <v>298.27</v>
      </c>
      <c r="D843" s="40">
        <v>1335.3</v>
      </c>
      <c r="E843" s="41" t="s">
        <v>71</v>
      </c>
      <c r="M843" s="39">
        <v>83.8</v>
      </c>
      <c r="N843" s="38">
        <v>298.27</v>
      </c>
      <c r="O843" s="40">
        <v>1335.3</v>
      </c>
    </row>
    <row r="844" spans="2:15" x14ac:dyDescent="0.3">
      <c r="B844" s="39">
        <v>83.9</v>
      </c>
      <c r="C844" s="38">
        <v>298.35000000000002</v>
      </c>
      <c r="D844" s="40">
        <v>1335.8</v>
      </c>
      <c r="E844" s="41" t="s">
        <v>71</v>
      </c>
      <c r="M844" s="39">
        <v>83.9</v>
      </c>
      <c r="N844" s="38">
        <v>298.35000000000002</v>
      </c>
      <c r="O844" s="40">
        <v>1335.8</v>
      </c>
    </row>
    <row r="845" spans="2:15" x14ac:dyDescent="0.3">
      <c r="B845" s="39">
        <v>84</v>
      </c>
      <c r="C845" s="38">
        <v>298.43</v>
      </c>
      <c r="D845" s="40">
        <v>1336.3</v>
      </c>
      <c r="E845" s="41" t="s">
        <v>71</v>
      </c>
      <c r="M845" s="39">
        <v>84</v>
      </c>
      <c r="N845" s="38">
        <v>298.43</v>
      </c>
      <c r="O845" s="40">
        <v>1336.3</v>
      </c>
    </row>
    <row r="846" spans="2:15" x14ac:dyDescent="0.3">
      <c r="B846" s="39">
        <v>84.1</v>
      </c>
      <c r="C846" s="38">
        <v>298.52</v>
      </c>
      <c r="D846" s="40">
        <v>1336.7</v>
      </c>
      <c r="E846" s="41" t="s">
        <v>71</v>
      </c>
      <c r="M846" s="39">
        <v>84.1</v>
      </c>
      <c r="N846" s="38">
        <v>298.52</v>
      </c>
      <c r="O846" s="40">
        <v>1336.7</v>
      </c>
    </row>
    <row r="847" spans="2:15" x14ac:dyDescent="0.3">
      <c r="B847" s="39">
        <v>84.2</v>
      </c>
      <c r="C847" s="38">
        <v>298.60000000000002</v>
      </c>
      <c r="D847" s="40">
        <v>1337.2</v>
      </c>
      <c r="E847" s="41" t="s">
        <v>71</v>
      </c>
      <c r="M847" s="39">
        <v>84.2</v>
      </c>
      <c r="N847" s="38">
        <v>298.60000000000002</v>
      </c>
      <c r="O847" s="40">
        <v>1337.2</v>
      </c>
    </row>
    <row r="848" spans="2:15" x14ac:dyDescent="0.3">
      <c r="B848" s="39">
        <v>84.3</v>
      </c>
      <c r="C848" s="38">
        <v>298.69</v>
      </c>
      <c r="D848" s="40">
        <v>1337.7</v>
      </c>
      <c r="E848" s="41" t="s">
        <v>71</v>
      </c>
      <c r="M848" s="39">
        <v>84.3</v>
      </c>
      <c r="N848" s="38">
        <v>298.69</v>
      </c>
      <c r="O848" s="40">
        <v>1337.7</v>
      </c>
    </row>
    <row r="849" spans="2:15" x14ac:dyDescent="0.3">
      <c r="B849" s="39">
        <v>84.4</v>
      </c>
      <c r="C849" s="38">
        <v>298.77</v>
      </c>
      <c r="D849" s="40">
        <v>1338.1</v>
      </c>
      <c r="E849" s="41" t="s">
        <v>71</v>
      </c>
      <c r="M849" s="39">
        <v>84.4</v>
      </c>
      <c r="N849" s="38">
        <v>298.77</v>
      </c>
      <c r="O849" s="40">
        <v>1338.1</v>
      </c>
    </row>
    <row r="850" spans="2:15" x14ac:dyDescent="0.3">
      <c r="B850" s="39">
        <v>84.5</v>
      </c>
      <c r="C850" s="38">
        <v>298.85000000000002</v>
      </c>
      <c r="D850" s="40">
        <v>1338.6</v>
      </c>
      <c r="E850" s="41" t="s">
        <v>71</v>
      </c>
      <c r="M850" s="39">
        <v>84.5</v>
      </c>
      <c r="N850" s="38">
        <v>298.85000000000002</v>
      </c>
      <c r="O850" s="40">
        <v>1338.6</v>
      </c>
    </row>
    <row r="851" spans="2:15" x14ac:dyDescent="0.3">
      <c r="B851" s="39">
        <v>84.6</v>
      </c>
      <c r="C851" s="38">
        <v>298.94</v>
      </c>
      <c r="D851" s="40">
        <v>1339.1</v>
      </c>
      <c r="E851" s="41" t="s">
        <v>71</v>
      </c>
      <c r="M851" s="39">
        <v>84.6</v>
      </c>
      <c r="N851" s="38">
        <v>298.94</v>
      </c>
      <c r="O851" s="40">
        <v>1339.1</v>
      </c>
    </row>
    <row r="852" spans="2:15" x14ac:dyDescent="0.3">
      <c r="B852" s="39">
        <v>84.7</v>
      </c>
      <c r="C852" s="38">
        <v>299.02</v>
      </c>
      <c r="D852" s="40">
        <v>1339.5</v>
      </c>
      <c r="E852" s="41" t="s">
        <v>71</v>
      </c>
      <c r="M852" s="39">
        <v>84.7</v>
      </c>
      <c r="N852" s="38">
        <v>299.02</v>
      </c>
      <c r="O852" s="40">
        <v>1339.5</v>
      </c>
    </row>
    <row r="853" spans="2:15" x14ac:dyDescent="0.3">
      <c r="B853" s="39">
        <v>84.8</v>
      </c>
      <c r="C853" s="38">
        <v>299.10000000000002</v>
      </c>
      <c r="D853" s="40">
        <v>1340</v>
      </c>
      <c r="E853" s="41" t="s">
        <v>71</v>
      </c>
      <c r="M853" s="39">
        <v>84.8</v>
      </c>
      <c r="N853" s="38">
        <v>299.10000000000002</v>
      </c>
      <c r="O853" s="40">
        <v>1340</v>
      </c>
    </row>
    <row r="854" spans="2:15" x14ac:dyDescent="0.3">
      <c r="B854" s="39">
        <v>84.9</v>
      </c>
      <c r="C854" s="38">
        <v>299.19</v>
      </c>
      <c r="D854" s="40">
        <v>1340.5</v>
      </c>
      <c r="E854" s="41" t="s">
        <v>71</v>
      </c>
      <c r="M854" s="39">
        <v>84.9</v>
      </c>
      <c r="N854" s="38">
        <v>299.19</v>
      </c>
      <c r="O854" s="40">
        <v>1340.5</v>
      </c>
    </row>
    <row r="855" spans="2:15" x14ac:dyDescent="0.3">
      <c r="B855" s="39">
        <v>85</v>
      </c>
      <c r="C855" s="38">
        <v>299.27</v>
      </c>
      <c r="D855" s="40">
        <v>1340.9</v>
      </c>
      <c r="E855" s="41" t="s">
        <v>71</v>
      </c>
      <c r="M855" s="39">
        <v>85</v>
      </c>
      <c r="N855" s="38">
        <v>299.27</v>
      </c>
      <c r="O855" s="40">
        <v>1340.9</v>
      </c>
    </row>
    <row r="856" spans="2:15" x14ac:dyDescent="0.3">
      <c r="B856" s="39">
        <v>85.1</v>
      </c>
      <c r="C856" s="38">
        <v>299.35000000000002</v>
      </c>
      <c r="D856" s="40">
        <v>1341.4</v>
      </c>
      <c r="E856" s="41" t="s">
        <v>71</v>
      </c>
      <c r="M856" s="39">
        <v>85.1</v>
      </c>
      <c r="N856" s="38">
        <v>299.35000000000002</v>
      </c>
      <c r="O856" s="40">
        <v>1341.4</v>
      </c>
    </row>
    <row r="857" spans="2:15" x14ac:dyDescent="0.3">
      <c r="B857" s="39">
        <v>85.2</v>
      </c>
      <c r="C857" s="38">
        <v>299.44</v>
      </c>
      <c r="D857" s="40">
        <v>1341.9</v>
      </c>
      <c r="E857" s="41" t="s">
        <v>71</v>
      </c>
      <c r="M857" s="39">
        <v>85.2</v>
      </c>
      <c r="N857" s="38">
        <v>299.44</v>
      </c>
      <c r="O857" s="40">
        <v>1341.9</v>
      </c>
    </row>
    <row r="858" spans="2:15" x14ac:dyDescent="0.3">
      <c r="B858" s="39">
        <v>85.3</v>
      </c>
      <c r="C858" s="38">
        <v>299.52</v>
      </c>
      <c r="D858" s="40">
        <v>1342.3</v>
      </c>
      <c r="E858" s="41" t="s">
        <v>71</v>
      </c>
      <c r="M858" s="39">
        <v>85.3</v>
      </c>
      <c r="N858" s="38">
        <v>299.52</v>
      </c>
      <c r="O858" s="40">
        <v>1342.3</v>
      </c>
    </row>
    <row r="859" spans="2:15" x14ac:dyDescent="0.3">
      <c r="B859" s="39">
        <v>85.4</v>
      </c>
      <c r="C859" s="38">
        <v>299.60000000000002</v>
      </c>
      <c r="D859" s="40">
        <v>1342.8</v>
      </c>
      <c r="E859" s="41" t="s">
        <v>71</v>
      </c>
      <c r="M859" s="39">
        <v>85.4</v>
      </c>
      <c r="N859" s="38">
        <v>299.60000000000002</v>
      </c>
      <c r="O859" s="40">
        <v>1342.8</v>
      </c>
    </row>
    <row r="860" spans="2:15" x14ac:dyDescent="0.3">
      <c r="B860" s="39">
        <v>85.5</v>
      </c>
      <c r="C860" s="38">
        <v>299.69</v>
      </c>
      <c r="D860" s="40">
        <v>1343.3</v>
      </c>
      <c r="E860" s="41" t="s">
        <v>71</v>
      </c>
      <c r="M860" s="39">
        <v>85.5</v>
      </c>
      <c r="N860" s="38">
        <v>299.69</v>
      </c>
      <c r="O860" s="40">
        <v>1343.3</v>
      </c>
    </row>
    <row r="861" spans="2:15" x14ac:dyDescent="0.3">
      <c r="B861" s="39">
        <v>85.6</v>
      </c>
      <c r="C861" s="38">
        <v>299.77</v>
      </c>
      <c r="D861" s="40">
        <v>1343.7</v>
      </c>
      <c r="E861" s="41" t="s">
        <v>71</v>
      </c>
      <c r="M861" s="39">
        <v>85.6</v>
      </c>
      <c r="N861" s="38">
        <v>299.77</v>
      </c>
      <c r="O861" s="40">
        <v>1343.7</v>
      </c>
    </row>
    <row r="862" spans="2:15" x14ac:dyDescent="0.3">
      <c r="B862" s="39">
        <v>85.7</v>
      </c>
      <c r="C862" s="38">
        <v>299.85000000000002</v>
      </c>
      <c r="D862" s="40">
        <v>1344.2</v>
      </c>
      <c r="E862" s="41" t="s">
        <v>71</v>
      </c>
      <c r="M862" s="39">
        <v>85.7</v>
      </c>
      <c r="N862" s="38">
        <v>299.85000000000002</v>
      </c>
      <c r="O862" s="40">
        <v>1344.2</v>
      </c>
    </row>
    <row r="863" spans="2:15" x14ac:dyDescent="0.3">
      <c r="B863" s="39">
        <v>85.8</v>
      </c>
      <c r="C863" s="38">
        <v>299.93</v>
      </c>
      <c r="D863" s="40">
        <v>1344.6</v>
      </c>
      <c r="E863" s="41" t="s">
        <v>71</v>
      </c>
      <c r="M863" s="39">
        <v>85.8</v>
      </c>
      <c r="N863" s="38">
        <v>299.93</v>
      </c>
      <c r="O863" s="40">
        <v>1344.6</v>
      </c>
    </row>
    <row r="864" spans="2:15" x14ac:dyDescent="0.3">
      <c r="B864" s="39">
        <v>85.9</v>
      </c>
      <c r="C864" s="38">
        <v>300.02</v>
      </c>
      <c r="D864" s="40">
        <v>1345.1</v>
      </c>
      <c r="E864" s="41" t="s">
        <v>71</v>
      </c>
      <c r="M864" s="39">
        <v>85.9</v>
      </c>
      <c r="N864" s="38">
        <v>300.02</v>
      </c>
      <c r="O864" s="40">
        <v>1345.1</v>
      </c>
    </row>
    <row r="865" spans="2:15" x14ac:dyDescent="0.3">
      <c r="B865" s="39">
        <v>86</v>
      </c>
      <c r="C865" s="38">
        <v>300.10000000000002</v>
      </c>
      <c r="D865" s="40">
        <v>1345.6</v>
      </c>
      <c r="E865" s="41" t="s">
        <v>71</v>
      </c>
      <c r="M865" s="39">
        <v>86</v>
      </c>
      <c r="N865" s="38">
        <v>300.10000000000002</v>
      </c>
      <c r="O865" s="40">
        <v>1345.6</v>
      </c>
    </row>
    <row r="866" spans="2:15" x14ac:dyDescent="0.3">
      <c r="B866" s="39">
        <v>86.1</v>
      </c>
      <c r="C866" s="38">
        <v>300.18</v>
      </c>
      <c r="D866" s="40">
        <v>1346</v>
      </c>
      <c r="E866" s="41" t="s">
        <v>71</v>
      </c>
      <c r="M866" s="39">
        <v>86.1</v>
      </c>
      <c r="N866" s="38">
        <v>300.18</v>
      </c>
      <c r="O866" s="40">
        <v>1346</v>
      </c>
    </row>
    <row r="867" spans="2:15" x14ac:dyDescent="0.3">
      <c r="B867" s="39">
        <v>86.2</v>
      </c>
      <c r="C867" s="38">
        <v>300.26</v>
      </c>
      <c r="D867" s="40">
        <v>1346.5</v>
      </c>
      <c r="E867" s="41" t="s">
        <v>71</v>
      </c>
      <c r="M867" s="39">
        <v>86.2</v>
      </c>
      <c r="N867" s="38">
        <v>300.26</v>
      </c>
      <c r="O867" s="40">
        <v>1346.5</v>
      </c>
    </row>
    <row r="868" spans="2:15" x14ac:dyDescent="0.3">
      <c r="B868" s="39">
        <v>86.3</v>
      </c>
      <c r="C868" s="38">
        <v>300.35000000000002</v>
      </c>
      <c r="D868" s="40">
        <v>1347</v>
      </c>
      <c r="E868" s="41" t="s">
        <v>71</v>
      </c>
      <c r="M868" s="39">
        <v>86.3</v>
      </c>
      <c r="N868" s="38">
        <v>300.35000000000002</v>
      </c>
      <c r="O868" s="40">
        <v>1347</v>
      </c>
    </row>
    <row r="869" spans="2:15" x14ac:dyDescent="0.3">
      <c r="B869" s="39">
        <v>86.4</v>
      </c>
      <c r="C869" s="38">
        <v>300.43</v>
      </c>
      <c r="D869" s="40">
        <v>1347.4</v>
      </c>
      <c r="E869" s="41" t="s">
        <v>71</v>
      </c>
      <c r="M869" s="39">
        <v>86.4</v>
      </c>
      <c r="N869" s="38">
        <v>300.43</v>
      </c>
      <c r="O869" s="40">
        <v>1347.4</v>
      </c>
    </row>
    <row r="870" spans="2:15" x14ac:dyDescent="0.3">
      <c r="B870" s="39">
        <v>86.5</v>
      </c>
      <c r="C870" s="38">
        <v>300.51</v>
      </c>
      <c r="D870" s="40">
        <v>1347.9</v>
      </c>
      <c r="E870" s="41" t="s">
        <v>71</v>
      </c>
      <c r="M870" s="39">
        <v>86.5</v>
      </c>
      <c r="N870" s="38">
        <v>300.51</v>
      </c>
      <c r="O870" s="40">
        <v>1347.9</v>
      </c>
    </row>
    <row r="871" spans="2:15" x14ac:dyDescent="0.3">
      <c r="B871" s="39">
        <v>86.6</v>
      </c>
      <c r="C871" s="38">
        <v>300.58999999999997</v>
      </c>
      <c r="D871" s="40">
        <v>1348.3</v>
      </c>
      <c r="E871" s="41" t="s">
        <v>71</v>
      </c>
      <c r="M871" s="39">
        <v>86.6</v>
      </c>
      <c r="N871" s="38">
        <v>300.58999999999997</v>
      </c>
      <c r="O871" s="40">
        <v>1348.3</v>
      </c>
    </row>
    <row r="872" spans="2:15" x14ac:dyDescent="0.3">
      <c r="B872" s="39">
        <v>86.7</v>
      </c>
      <c r="C872" s="38">
        <v>300.68</v>
      </c>
      <c r="D872" s="40">
        <v>1348.8</v>
      </c>
      <c r="E872" s="41" t="s">
        <v>71</v>
      </c>
      <c r="M872" s="39">
        <v>86.7</v>
      </c>
      <c r="N872" s="38">
        <v>300.68</v>
      </c>
      <c r="O872" s="40">
        <v>1348.8</v>
      </c>
    </row>
    <row r="873" spans="2:15" x14ac:dyDescent="0.3">
      <c r="B873" s="39">
        <v>86.8</v>
      </c>
      <c r="C873" s="38">
        <v>300.76</v>
      </c>
      <c r="D873" s="40">
        <v>1349.3</v>
      </c>
      <c r="E873" s="41" t="s">
        <v>71</v>
      </c>
      <c r="M873" s="39">
        <v>86.8</v>
      </c>
      <c r="N873" s="38">
        <v>300.76</v>
      </c>
      <c r="O873" s="40">
        <v>1349.3</v>
      </c>
    </row>
    <row r="874" spans="2:15" x14ac:dyDescent="0.3">
      <c r="B874" s="39">
        <v>86.9</v>
      </c>
      <c r="C874" s="38">
        <v>300.83999999999997</v>
      </c>
      <c r="D874" s="40">
        <v>1349.7</v>
      </c>
      <c r="E874" s="41" t="s">
        <v>71</v>
      </c>
      <c r="M874" s="39">
        <v>86.9</v>
      </c>
      <c r="N874" s="38">
        <v>300.83999999999997</v>
      </c>
      <c r="O874" s="40">
        <v>1349.7</v>
      </c>
    </row>
    <row r="875" spans="2:15" x14ac:dyDescent="0.3">
      <c r="B875" s="39">
        <v>87</v>
      </c>
      <c r="C875" s="38">
        <v>300.92</v>
      </c>
      <c r="D875" s="40">
        <v>1350.2</v>
      </c>
      <c r="E875" s="41" t="s">
        <v>71</v>
      </c>
      <c r="M875" s="39">
        <v>87</v>
      </c>
      <c r="N875" s="38">
        <v>300.92</v>
      </c>
      <c r="O875" s="40">
        <v>1350.2</v>
      </c>
    </row>
    <row r="876" spans="2:15" x14ac:dyDescent="0.3">
      <c r="B876" s="39">
        <v>87.1</v>
      </c>
      <c r="C876" s="38">
        <v>301</v>
      </c>
      <c r="D876" s="40">
        <v>1350.6</v>
      </c>
      <c r="E876" s="41" t="s">
        <v>71</v>
      </c>
      <c r="M876" s="39">
        <v>87.1</v>
      </c>
      <c r="N876" s="38">
        <v>301</v>
      </c>
      <c r="O876" s="40">
        <v>1350.6</v>
      </c>
    </row>
    <row r="877" spans="2:15" x14ac:dyDescent="0.3">
      <c r="B877" s="39">
        <v>87.2</v>
      </c>
      <c r="C877" s="38">
        <v>301.08999999999997</v>
      </c>
      <c r="D877" s="40">
        <v>1351.1</v>
      </c>
      <c r="E877" s="41" t="s">
        <v>71</v>
      </c>
      <c r="M877" s="39">
        <v>87.2</v>
      </c>
      <c r="N877" s="38">
        <v>301.08999999999997</v>
      </c>
      <c r="O877" s="40">
        <v>1351.1</v>
      </c>
    </row>
    <row r="878" spans="2:15" x14ac:dyDescent="0.3">
      <c r="B878" s="39">
        <v>87.3</v>
      </c>
      <c r="C878" s="38">
        <v>301.17</v>
      </c>
      <c r="D878" s="40">
        <v>1351.6</v>
      </c>
      <c r="E878" s="41" t="s">
        <v>71</v>
      </c>
      <c r="M878" s="39">
        <v>87.3</v>
      </c>
      <c r="N878" s="38">
        <v>301.17</v>
      </c>
      <c r="O878" s="40">
        <v>1351.6</v>
      </c>
    </row>
    <row r="879" spans="2:15" x14ac:dyDescent="0.3">
      <c r="B879" s="39">
        <v>87.4</v>
      </c>
      <c r="C879" s="38">
        <v>301.25</v>
      </c>
      <c r="D879" s="40">
        <v>1352</v>
      </c>
      <c r="E879" s="41" t="s">
        <v>71</v>
      </c>
      <c r="M879" s="39">
        <v>87.4</v>
      </c>
      <c r="N879" s="38">
        <v>301.25</v>
      </c>
      <c r="O879" s="40">
        <v>1352</v>
      </c>
    </row>
    <row r="880" spans="2:15" x14ac:dyDescent="0.3">
      <c r="B880" s="39">
        <v>87.5</v>
      </c>
      <c r="C880" s="38">
        <v>301.33</v>
      </c>
      <c r="D880" s="40">
        <v>1352.5</v>
      </c>
      <c r="E880" s="41" t="s">
        <v>71</v>
      </c>
      <c r="M880" s="39">
        <v>87.5</v>
      </c>
      <c r="N880" s="38">
        <v>301.33</v>
      </c>
      <c r="O880" s="40">
        <v>1352.5</v>
      </c>
    </row>
    <row r="881" spans="2:15" x14ac:dyDescent="0.3">
      <c r="B881" s="39">
        <v>87.6</v>
      </c>
      <c r="C881" s="38">
        <v>301.41000000000003</v>
      </c>
      <c r="D881" s="40">
        <v>1352.9</v>
      </c>
      <c r="E881" s="41" t="s">
        <v>71</v>
      </c>
      <c r="M881" s="39">
        <v>87.6</v>
      </c>
      <c r="N881" s="38">
        <v>301.41000000000003</v>
      </c>
      <c r="O881" s="40">
        <v>1352.9</v>
      </c>
    </row>
    <row r="882" spans="2:15" x14ac:dyDescent="0.3">
      <c r="B882" s="39">
        <v>87.7</v>
      </c>
      <c r="C882" s="38">
        <v>301.49</v>
      </c>
      <c r="D882" s="40">
        <v>1353.4</v>
      </c>
      <c r="E882" s="41" t="s">
        <v>71</v>
      </c>
      <c r="M882" s="39">
        <v>87.7</v>
      </c>
      <c r="N882" s="38">
        <v>301.49</v>
      </c>
      <c r="O882" s="40">
        <v>1353.4</v>
      </c>
    </row>
    <row r="883" spans="2:15" x14ac:dyDescent="0.3">
      <c r="B883" s="39">
        <v>87.8</v>
      </c>
      <c r="C883" s="38">
        <v>301.57</v>
      </c>
      <c r="D883" s="40">
        <v>1353.9</v>
      </c>
      <c r="E883" s="41" t="s">
        <v>71</v>
      </c>
      <c r="M883" s="39">
        <v>87.8</v>
      </c>
      <c r="N883" s="38">
        <v>301.57</v>
      </c>
      <c r="O883" s="40">
        <v>1353.9</v>
      </c>
    </row>
    <row r="884" spans="2:15" x14ac:dyDescent="0.3">
      <c r="B884" s="39">
        <v>87.9</v>
      </c>
      <c r="C884" s="38">
        <v>301.66000000000003</v>
      </c>
      <c r="D884" s="40">
        <v>1354.3</v>
      </c>
      <c r="E884" s="41" t="s">
        <v>71</v>
      </c>
      <c r="M884" s="39">
        <v>87.9</v>
      </c>
      <c r="N884" s="38">
        <v>301.66000000000003</v>
      </c>
      <c r="O884" s="40">
        <v>1354.3</v>
      </c>
    </row>
    <row r="885" spans="2:15" x14ac:dyDescent="0.3">
      <c r="B885" s="39">
        <v>88</v>
      </c>
      <c r="C885" s="38">
        <v>301.74</v>
      </c>
      <c r="D885" s="40">
        <v>1354.8</v>
      </c>
      <c r="E885" s="41" t="s">
        <v>71</v>
      </c>
      <c r="M885" s="39">
        <v>88</v>
      </c>
      <c r="N885" s="38">
        <v>301.74</v>
      </c>
      <c r="O885" s="40">
        <v>1354.8</v>
      </c>
    </row>
    <row r="886" spans="2:15" x14ac:dyDescent="0.3">
      <c r="B886" s="39">
        <v>88.1</v>
      </c>
      <c r="C886" s="38">
        <v>301.82</v>
      </c>
      <c r="D886" s="40">
        <v>1355.2</v>
      </c>
      <c r="E886" s="41" t="s">
        <v>71</v>
      </c>
      <c r="M886" s="39">
        <v>88.1</v>
      </c>
      <c r="N886" s="38">
        <v>301.82</v>
      </c>
      <c r="O886" s="40">
        <v>1355.2</v>
      </c>
    </row>
    <row r="887" spans="2:15" x14ac:dyDescent="0.3">
      <c r="B887" s="39">
        <v>88.2</v>
      </c>
      <c r="C887" s="38">
        <v>301.89999999999998</v>
      </c>
      <c r="D887" s="40">
        <v>1355.7</v>
      </c>
      <c r="E887" s="41" t="s">
        <v>71</v>
      </c>
      <c r="M887" s="39">
        <v>88.2</v>
      </c>
      <c r="N887" s="38">
        <v>301.89999999999998</v>
      </c>
      <c r="O887" s="40">
        <v>1355.7</v>
      </c>
    </row>
    <row r="888" spans="2:15" x14ac:dyDescent="0.3">
      <c r="B888" s="39">
        <v>88.3</v>
      </c>
      <c r="C888" s="38">
        <v>301.98</v>
      </c>
      <c r="D888" s="40">
        <v>1356.1</v>
      </c>
      <c r="E888" s="41" t="s">
        <v>71</v>
      </c>
      <c r="M888" s="39">
        <v>88.3</v>
      </c>
      <c r="N888" s="38">
        <v>301.98</v>
      </c>
      <c r="O888" s="40">
        <v>1356.1</v>
      </c>
    </row>
    <row r="889" spans="2:15" x14ac:dyDescent="0.3">
      <c r="B889" s="39">
        <v>88.4</v>
      </c>
      <c r="C889" s="38">
        <v>302.06</v>
      </c>
      <c r="D889" s="40">
        <v>1356.6</v>
      </c>
      <c r="E889" s="41" t="s">
        <v>71</v>
      </c>
      <c r="M889" s="39">
        <v>88.4</v>
      </c>
      <c r="N889" s="38">
        <v>302.06</v>
      </c>
      <c r="O889" s="40">
        <v>1356.6</v>
      </c>
    </row>
    <row r="890" spans="2:15" x14ac:dyDescent="0.3">
      <c r="B890" s="39">
        <v>88.5</v>
      </c>
      <c r="C890" s="38">
        <v>302.14</v>
      </c>
      <c r="D890" s="40">
        <v>1357.1</v>
      </c>
      <c r="E890" s="41" t="s">
        <v>71</v>
      </c>
      <c r="M890" s="39">
        <v>88.5</v>
      </c>
      <c r="N890" s="38">
        <v>302.14</v>
      </c>
      <c r="O890" s="40">
        <v>1357.1</v>
      </c>
    </row>
    <row r="891" spans="2:15" x14ac:dyDescent="0.3">
      <c r="B891" s="39">
        <v>88.6</v>
      </c>
      <c r="C891" s="38">
        <v>302.22000000000003</v>
      </c>
      <c r="D891" s="40">
        <v>1357.5</v>
      </c>
      <c r="E891" s="41" t="s">
        <v>71</v>
      </c>
      <c r="M891" s="39">
        <v>88.6</v>
      </c>
      <c r="N891" s="38">
        <v>302.22000000000003</v>
      </c>
      <c r="O891" s="40">
        <v>1357.5</v>
      </c>
    </row>
    <row r="892" spans="2:15" x14ac:dyDescent="0.3">
      <c r="B892" s="39">
        <v>88.7</v>
      </c>
      <c r="C892" s="38">
        <v>302.3</v>
      </c>
      <c r="D892" s="40">
        <v>1358</v>
      </c>
      <c r="E892" s="41" t="s">
        <v>71</v>
      </c>
      <c r="M892" s="39">
        <v>88.7</v>
      </c>
      <c r="N892" s="38">
        <v>302.3</v>
      </c>
      <c r="O892" s="40">
        <v>1358</v>
      </c>
    </row>
    <row r="893" spans="2:15" x14ac:dyDescent="0.3">
      <c r="B893" s="39">
        <v>88.8</v>
      </c>
      <c r="C893" s="38">
        <v>302.38</v>
      </c>
      <c r="D893" s="40">
        <v>1358.4</v>
      </c>
      <c r="E893" s="41" t="s">
        <v>71</v>
      </c>
      <c r="M893" s="39">
        <v>88.8</v>
      </c>
      <c r="N893" s="38">
        <v>302.38</v>
      </c>
      <c r="O893" s="40">
        <v>1358.4</v>
      </c>
    </row>
    <row r="894" spans="2:15" x14ac:dyDescent="0.3">
      <c r="B894" s="39">
        <v>88.9</v>
      </c>
      <c r="C894" s="38">
        <v>302.45999999999998</v>
      </c>
      <c r="D894" s="40">
        <v>1358.9</v>
      </c>
      <c r="E894" s="41" t="s">
        <v>71</v>
      </c>
      <c r="M894" s="39">
        <v>88.9</v>
      </c>
      <c r="N894" s="38">
        <v>302.45999999999998</v>
      </c>
      <c r="O894" s="40">
        <v>1358.9</v>
      </c>
    </row>
    <row r="895" spans="2:15" x14ac:dyDescent="0.3">
      <c r="B895" s="39">
        <v>89</v>
      </c>
      <c r="C895" s="38">
        <v>302.54000000000002</v>
      </c>
      <c r="D895" s="40">
        <v>1359.3</v>
      </c>
      <c r="E895" s="41" t="s">
        <v>71</v>
      </c>
      <c r="M895" s="39">
        <v>89</v>
      </c>
      <c r="N895" s="38">
        <v>302.54000000000002</v>
      </c>
      <c r="O895" s="40">
        <v>1359.3</v>
      </c>
    </row>
    <row r="896" spans="2:15" x14ac:dyDescent="0.3">
      <c r="B896" s="39">
        <v>89.1</v>
      </c>
      <c r="C896" s="38">
        <v>302.62</v>
      </c>
      <c r="D896" s="40">
        <v>1359.8</v>
      </c>
      <c r="E896" s="41" t="s">
        <v>71</v>
      </c>
      <c r="M896" s="39">
        <v>89.1</v>
      </c>
      <c r="N896" s="38">
        <v>302.62</v>
      </c>
      <c r="O896" s="40">
        <v>1359.8</v>
      </c>
    </row>
    <row r="897" spans="2:15" x14ac:dyDescent="0.3">
      <c r="B897" s="39">
        <v>89.2</v>
      </c>
      <c r="C897" s="38">
        <v>302.7</v>
      </c>
      <c r="D897" s="40">
        <v>1360.2</v>
      </c>
      <c r="E897" s="41" t="s">
        <v>71</v>
      </c>
      <c r="M897" s="39">
        <v>89.2</v>
      </c>
      <c r="N897" s="38">
        <v>302.7</v>
      </c>
      <c r="O897" s="40">
        <v>1360.2</v>
      </c>
    </row>
    <row r="898" spans="2:15" x14ac:dyDescent="0.3">
      <c r="B898" s="39">
        <v>89.3</v>
      </c>
      <c r="C898" s="38">
        <v>302.79000000000002</v>
      </c>
      <c r="D898" s="40">
        <v>1360.7</v>
      </c>
      <c r="E898" s="41" t="s">
        <v>71</v>
      </c>
      <c r="M898" s="39">
        <v>89.3</v>
      </c>
      <c r="N898" s="38">
        <v>302.79000000000002</v>
      </c>
      <c r="O898" s="40">
        <v>1360.7</v>
      </c>
    </row>
    <row r="899" spans="2:15" x14ac:dyDescent="0.3">
      <c r="B899" s="39">
        <v>89.4</v>
      </c>
      <c r="C899" s="38">
        <v>302.87</v>
      </c>
      <c r="D899" s="40">
        <v>1361.2</v>
      </c>
      <c r="E899" s="41" t="s">
        <v>71</v>
      </c>
      <c r="M899" s="39">
        <v>89.4</v>
      </c>
      <c r="N899" s="38">
        <v>302.87</v>
      </c>
      <c r="O899" s="40">
        <v>1361.2</v>
      </c>
    </row>
    <row r="900" spans="2:15" x14ac:dyDescent="0.3">
      <c r="B900" s="39">
        <v>89.5</v>
      </c>
      <c r="C900" s="38">
        <v>302.95</v>
      </c>
      <c r="D900" s="40">
        <v>1361.6</v>
      </c>
      <c r="E900" s="41" t="s">
        <v>71</v>
      </c>
      <c r="M900" s="39">
        <v>89.5</v>
      </c>
      <c r="N900" s="38">
        <v>302.95</v>
      </c>
      <c r="O900" s="40">
        <v>1361.6</v>
      </c>
    </row>
    <row r="901" spans="2:15" x14ac:dyDescent="0.3">
      <c r="B901" s="39">
        <v>89.6</v>
      </c>
      <c r="C901" s="38">
        <v>303.02999999999997</v>
      </c>
      <c r="D901" s="40">
        <v>1362.1</v>
      </c>
      <c r="E901" s="41" t="s">
        <v>71</v>
      </c>
      <c r="M901" s="39">
        <v>89.6</v>
      </c>
      <c r="N901" s="38">
        <v>303.02999999999997</v>
      </c>
      <c r="O901" s="40">
        <v>1362.1</v>
      </c>
    </row>
    <row r="902" spans="2:15" x14ac:dyDescent="0.3">
      <c r="B902" s="39">
        <v>89.7</v>
      </c>
      <c r="C902" s="38">
        <v>303.11</v>
      </c>
      <c r="D902" s="40">
        <v>1362.5</v>
      </c>
      <c r="E902" s="41" t="s">
        <v>71</v>
      </c>
      <c r="M902" s="39">
        <v>89.7</v>
      </c>
      <c r="N902" s="38">
        <v>303.11</v>
      </c>
      <c r="O902" s="40">
        <v>1362.5</v>
      </c>
    </row>
    <row r="903" spans="2:15" x14ac:dyDescent="0.3">
      <c r="B903" s="39">
        <v>89.8</v>
      </c>
      <c r="C903" s="38">
        <v>303.19</v>
      </c>
      <c r="D903" s="40">
        <v>1363</v>
      </c>
      <c r="E903" s="41" t="s">
        <v>71</v>
      </c>
      <c r="M903" s="39">
        <v>89.8</v>
      </c>
      <c r="N903" s="38">
        <v>303.19</v>
      </c>
      <c r="O903" s="40">
        <v>1363</v>
      </c>
    </row>
    <row r="904" spans="2:15" x14ac:dyDescent="0.3">
      <c r="B904" s="39">
        <v>89.9</v>
      </c>
      <c r="C904" s="38">
        <v>303.27</v>
      </c>
      <c r="D904" s="40">
        <v>1363.4</v>
      </c>
      <c r="E904" s="41" t="s">
        <v>71</v>
      </c>
      <c r="M904" s="39">
        <v>89.9</v>
      </c>
      <c r="N904" s="38">
        <v>303.27</v>
      </c>
      <c r="O904" s="40">
        <v>1363.4</v>
      </c>
    </row>
    <row r="905" spans="2:15" x14ac:dyDescent="0.3">
      <c r="B905" s="39">
        <v>90</v>
      </c>
      <c r="C905" s="38">
        <v>303.33999999999997</v>
      </c>
      <c r="D905" s="40">
        <v>1363.9</v>
      </c>
      <c r="E905" s="41" t="s">
        <v>71</v>
      </c>
      <c r="M905" s="39">
        <v>90</v>
      </c>
      <c r="N905" s="38">
        <v>303.33999999999997</v>
      </c>
      <c r="O905" s="40">
        <v>1363.9</v>
      </c>
    </row>
    <row r="906" spans="2:15" x14ac:dyDescent="0.3">
      <c r="B906" s="39">
        <v>90.1</v>
      </c>
      <c r="C906" s="38">
        <v>303.42</v>
      </c>
      <c r="D906" s="40">
        <v>1364.3</v>
      </c>
      <c r="E906" s="41" t="s">
        <v>71</v>
      </c>
      <c r="M906" s="39">
        <v>90.1</v>
      </c>
      <c r="N906" s="38">
        <v>303.42</v>
      </c>
      <c r="O906" s="40">
        <v>1364.3</v>
      </c>
    </row>
    <row r="907" spans="2:15" x14ac:dyDescent="0.3">
      <c r="B907" s="39">
        <v>90.2</v>
      </c>
      <c r="C907" s="38">
        <v>303.5</v>
      </c>
      <c r="D907" s="40">
        <v>1364.8</v>
      </c>
      <c r="E907" s="41" t="s">
        <v>71</v>
      </c>
      <c r="M907" s="39">
        <v>90.2</v>
      </c>
      <c r="N907" s="38">
        <v>303.5</v>
      </c>
      <c r="O907" s="40">
        <v>1364.8</v>
      </c>
    </row>
    <row r="908" spans="2:15" x14ac:dyDescent="0.3">
      <c r="B908" s="39">
        <v>90.3</v>
      </c>
      <c r="C908" s="38">
        <v>303.58</v>
      </c>
      <c r="D908" s="40">
        <v>1365.2</v>
      </c>
      <c r="E908" s="41" t="s">
        <v>71</v>
      </c>
      <c r="M908" s="39">
        <v>90.3</v>
      </c>
      <c r="N908" s="38">
        <v>303.58</v>
      </c>
      <c r="O908" s="40">
        <v>1365.2</v>
      </c>
    </row>
    <row r="909" spans="2:15" x14ac:dyDescent="0.3">
      <c r="B909" s="39">
        <v>90.4</v>
      </c>
      <c r="C909" s="38">
        <v>303.66000000000003</v>
      </c>
      <c r="D909" s="40">
        <v>1365.7</v>
      </c>
      <c r="E909" s="41" t="s">
        <v>71</v>
      </c>
      <c r="M909" s="39">
        <v>90.4</v>
      </c>
      <c r="N909" s="38">
        <v>303.66000000000003</v>
      </c>
      <c r="O909" s="40">
        <v>1365.7</v>
      </c>
    </row>
    <row r="910" spans="2:15" x14ac:dyDescent="0.3">
      <c r="B910" s="39">
        <v>90.5</v>
      </c>
      <c r="C910" s="38">
        <v>303.74</v>
      </c>
      <c r="D910" s="40">
        <v>1366.1</v>
      </c>
      <c r="E910" s="41" t="s">
        <v>71</v>
      </c>
      <c r="M910" s="39">
        <v>90.5</v>
      </c>
      <c r="N910" s="38">
        <v>303.74</v>
      </c>
      <c r="O910" s="40">
        <v>1366.1</v>
      </c>
    </row>
    <row r="911" spans="2:15" x14ac:dyDescent="0.3">
      <c r="B911" s="39">
        <v>90.6</v>
      </c>
      <c r="C911" s="38">
        <v>303.82</v>
      </c>
      <c r="D911" s="40">
        <v>1366.6</v>
      </c>
      <c r="E911" s="41" t="s">
        <v>71</v>
      </c>
      <c r="M911" s="39">
        <v>90.6</v>
      </c>
      <c r="N911" s="38">
        <v>303.82</v>
      </c>
      <c r="O911" s="40">
        <v>1366.6</v>
      </c>
    </row>
    <row r="912" spans="2:15" x14ac:dyDescent="0.3">
      <c r="B912" s="39">
        <v>90.7</v>
      </c>
      <c r="C912" s="38">
        <v>303.89999999999998</v>
      </c>
      <c r="D912" s="40">
        <v>1367</v>
      </c>
      <c r="E912" s="41" t="s">
        <v>71</v>
      </c>
      <c r="M912" s="39">
        <v>90.7</v>
      </c>
      <c r="N912" s="38">
        <v>303.89999999999998</v>
      </c>
      <c r="O912" s="40">
        <v>1367</v>
      </c>
    </row>
    <row r="913" spans="2:15" x14ac:dyDescent="0.3">
      <c r="B913" s="39">
        <v>90.8</v>
      </c>
      <c r="C913" s="38">
        <v>303.98</v>
      </c>
      <c r="D913" s="40">
        <v>1367.5</v>
      </c>
      <c r="E913" s="41" t="s">
        <v>71</v>
      </c>
      <c r="M913" s="39">
        <v>90.8</v>
      </c>
      <c r="N913" s="38">
        <v>303.98</v>
      </c>
      <c r="O913" s="40">
        <v>1367.5</v>
      </c>
    </row>
    <row r="914" spans="2:15" x14ac:dyDescent="0.3">
      <c r="B914" s="39">
        <v>90.9</v>
      </c>
      <c r="C914" s="38">
        <v>304.06</v>
      </c>
      <c r="D914" s="40">
        <v>1367.9</v>
      </c>
      <c r="E914" s="41" t="s">
        <v>71</v>
      </c>
      <c r="M914" s="39">
        <v>90.9</v>
      </c>
      <c r="N914" s="38">
        <v>304.06</v>
      </c>
      <c r="O914" s="40">
        <v>1367.9</v>
      </c>
    </row>
    <row r="915" spans="2:15" x14ac:dyDescent="0.3">
      <c r="B915" s="39">
        <v>91</v>
      </c>
      <c r="C915" s="38">
        <v>304.14</v>
      </c>
      <c r="D915" s="40">
        <v>1368.4</v>
      </c>
      <c r="E915" s="41" t="s">
        <v>71</v>
      </c>
      <c r="M915" s="39">
        <v>91</v>
      </c>
      <c r="N915" s="38">
        <v>304.14</v>
      </c>
      <c r="O915" s="40">
        <v>1368.4</v>
      </c>
    </row>
    <row r="916" spans="2:15" x14ac:dyDescent="0.3">
      <c r="B916" s="39">
        <v>91.1</v>
      </c>
      <c r="C916" s="38">
        <v>304.22000000000003</v>
      </c>
      <c r="D916" s="40">
        <v>1368.8</v>
      </c>
      <c r="E916" s="41" t="s">
        <v>71</v>
      </c>
      <c r="M916" s="39">
        <v>91.1</v>
      </c>
      <c r="N916" s="38">
        <v>304.22000000000003</v>
      </c>
      <c r="O916" s="40">
        <v>1368.8</v>
      </c>
    </row>
    <row r="917" spans="2:15" x14ac:dyDescent="0.3">
      <c r="B917" s="39">
        <v>91.2</v>
      </c>
      <c r="C917" s="38">
        <v>304.3</v>
      </c>
      <c r="D917" s="40">
        <v>1369.3</v>
      </c>
      <c r="E917" s="41" t="s">
        <v>71</v>
      </c>
      <c r="M917" s="39">
        <v>91.2</v>
      </c>
      <c r="N917" s="38">
        <v>304.3</v>
      </c>
      <c r="O917" s="40">
        <v>1369.3</v>
      </c>
    </row>
    <row r="918" spans="2:15" x14ac:dyDescent="0.3">
      <c r="B918" s="39">
        <v>91.3</v>
      </c>
      <c r="C918" s="38">
        <v>304.38</v>
      </c>
      <c r="D918" s="40">
        <v>1369.7</v>
      </c>
      <c r="E918" s="41" t="s">
        <v>71</v>
      </c>
      <c r="M918" s="39">
        <v>91.3</v>
      </c>
      <c r="N918" s="38">
        <v>304.38</v>
      </c>
      <c r="O918" s="40">
        <v>1369.7</v>
      </c>
    </row>
    <row r="919" spans="2:15" x14ac:dyDescent="0.3">
      <c r="B919" s="39">
        <v>91.4</v>
      </c>
      <c r="C919" s="38">
        <v>304.45</v>
      </c>
      <c r="D919" s="40">
        <v>1370.2</v>
      </c>
      <c r="E919" s="41" t="s">
        <v>71</v>
      </c>
      <c r="M919" s="39">
        <v>91.4</v>
      </c>
      <c r="N919" s="38">
        <v>304.45</v>
      </c>
      <c r="O919" s="40">
        <v>1370.2</v>
      </c>
    </row>
    <row r="920" spans="2:15" x14ac:dyDescent="0.3">
      <c r="B920" s="39">
        <v>91.5</v>
      </c>
      <c r="C920" s="38">
        <v>304.52999999999997</v>
      </c>
      <c r="D920" s="40">
        <v>1370.6</v>
      </c>
      <c r="E920" s="41" t="s">
        <v>71</v>
      </c>
      <c r="M920" s="39">
        <v>91.5</v>
      </c>
      <c r="N920" s="38">
        <v>304.52999999999997</v>
      </c>
      <c r="O920" s="40">
        <v>1370.6</v>
      </c>
    </row>
    <row r="921" spans="2:15" x14ac:dyDescent="0.3">
      <c r="B921" s="39">
        <v>91.6</v>
      </c>
      <c r="C921" s="38">
        <v>304.61</v>
      </c>
      <c r="D921" s="40">
        <v>1371.1</v>
      </c>
      <c r="E921" s="41" t="s">
        <v>71</v>
      </c>
      <c r="M921" s="39">
        <v>91.6</v>
      </c>
      <c r="N921" s="38">
        <v>304.61</v>
      </c>
      <c r="O921" s="40">
        <v>1371.1</v>
      </c>
    </row>
    <row r="922" spans="2:15" x14ac:dyDescent="0.3">
      <c r="B922" s="39">
        <v>91.7</v>
      </c>
      <c r="C922" s="38">
        <v>304.69</v>
      </c>
      <c r="D922" s="40">
        <v>1371.5</v>
      </c>
      <c r="E922" s="41" t="s">
        <v>71</v>
      </c>
      <c r="M922" s="39">
        <v>91.7</v>
      </c>
      <c r="N922" s="38">
        <v>304.69</v>
      </c>
      <c r="O922" s="40">
        <v>1371.5</v>
      </c>
    </row>
    <row r="923" spans="2:15" x14ac:dyDescent="0.3">
      <c r="B923" s="39">
        <v>91.8</v>
      </c>
      <c r="C923" s="38">
        <v>304.77</v>
      </c>
      <c r="D923" s="40">
        <v>1372</v>
      </c>
      <c r="E923" s="41" t="s">
        <v>71</v>
      </c>
      <c r="M923" s="39">
        <v>91.8</v>
      </c>
      <c r="N923" s="38">
        <v>304.77</v>
      </c>
      <c r="O923" s="40">
        <v>1372</v>
      </c>
    </row>
    <row r="924" spans="2:15" x14ac:dyDescent="0.3">
      <c r="B924" s="39">
        <v>91.9</v>
      </c>
      <c r="C924" s="38">
        <v>304.85000000000002</v>
      </c>
      <c r="D924" s="40">
        <v>1372.4</v>
      </c>
      <c r="E924" s="41" t="s">
        <v>71</v>
      </c>
      <c r="M924" s="39">
        <v>91.9</v>
      </c>
      <c r="N924" s="38">
        <v>304.85000000000002</v>
      </c>
      <c r="O924" s="40">
        <v>1372.4</v>
      </c>
    </row>
    <row r="925" spans="2:15" x14ac:dyDescent="0.3">
      <c r="B925" s="39">
        <v>92</v>
      </c>
      <c r="C925" s="38">
        <v>304.93</v>
      </c>
      <c r="D925" s="40">
        <v>1372.9</v>
      </c>
      <c r="E925" s="41" t="s">
        <v>71</v>
      </c>
      <c r="M925" s="39">
        <v>92</v>
      </c>
      <c r="N925" s="38">
        <v>304.93</v>
      </c>
      <c r="O925" s="40">
        <v>1372.9</v>
      </c>
    </row>
    <row r="926" spans="2:15" x14ac:dyDescent="0.3">
      <c r="B926" s="39">
        <v>92.1</v>
      </c>
      <c r="C926" s="38">
        <v>305</v>
      </c>
      <c r="D926" s="40">
        <v>1373.3</v>
      </c>
      <c r="E926" s="41" t="s">
        <v>71</v>
      </c>
      <c r="M926" s="39">
        <v>92.1</v>
      </c>
      <c r="N926" s="38">
        <v>305</v>
      </c>
      <c r="O926" s="40">
        <v>1373.3</v>
      </c>
    </row>
    <row r="927" spans="2:15" x14ac:dyDescent="0.3">
      <c r="B927" s="39">
        <v>92.2</v>
      </c>
      <c r="C927" s="38">
        <v>305.08</v>
      </c>
      <c r="D927" s="40">
        <v>1373.8</v>
      </c>
      <c r="E927" s="41" t="s">
        <v>71</v>
      </c>
      <c r="M927" s="39">
        <v>92.2</v>
      </c>
      <c r="N927" s="38">
        <v>305.08</v>
      </c>
      <c r="O927" s="40">
        <v>1373.8</v>
      </c>
    </row>
    <row r="928" spans="2:15" x14ac:dyDescent="0.3">
      <c r="B928" s="39">
        <v>92.3</v>
      </c>
      <c r="C928" s="38">
        <v>305.16000000000003</v>
      </c>
      <c r="D928" s="40">
        <v>1374.2</v>
      </c>
      <c r="E928" s="41" t="s">
        <v>71</v>
      </c>
      <c r="M928" s="39">
        <v>92.3</v>
      </c>
      <c r="N928" s="38">
        <v>305.16000000000003</v>
      </c>
      <c r="O928" s="40">
        <v>1374.2</v>
      </c>
    </row>
    <row r="929" spans="2:15" x14ac:dyDescent="0.3">
      <c r="B929" s="39">
        <v>92.4</v>
      </c>
      <c r="C929" s="38">
        <v>305.24</v>
      </c>
      <c r="D929" s="40">
        <v>1374.7</v>
      </c>
      <c r="E929" s="41" t="s">
        <v>71</v>
      </c>
      <c r="M929" s="39">
        <v>92.4</v>
      </c>
      <c r="N929" s="38">
        <v>305.24</v>
      </c>
      <c r="O929" s="40">
        <v>1374.7</v>
      </c>
    </row>
    <row r="930" spans="2:15" x14ac:dyDescent="0.3">
      <c r="B930" s="39">
        <v>92.5</v>
      </c>
      <c r="C930" s="38">
        <v>305.32</v>
      </c>
      <c r="D930" s="40">
        <v>1375.1</v>
      </c>
      <c r="E930" s="41" t="s">
        <v>71</v>
      </c>
      <c r="M930" s="39">
        <v>92.5</v>
      </c>
      <c r="N930" s="38">
        <v>305.32</v>
      </c>
      <c r="O930" s="40">
        <v>1375.1</v>
      </c>
    </row>
    <row r="931" spans="2:15" x14ac:dyDescent="0.3">
      <c r="B931" s="39">
        <v>92.6</v>
      </c>
      <c r="C931" s="38">
        <v>305.39999999999998</v>
      </c>
      <c r="D931" s="40">
        <v>1375.6</v>
      </c>
      <c r="E931" s="41" t="s">
        <v>71</v>
      </c>
      <c r="M931" s="39">
        <v>92.6</v>
      </c>
      <c r="N931" s="38">
        <v>305.39999999999998</v>
      </c>
      <c r="O931" s="40">
        <v>1375.6</v>
      </c>
    </row>
    <row r="932" spans="2:15" x14ac:dyDescent="0.3">
      <c r="B932" s="39">
        <v>92.7</v>
      </c>
      <c r="C932" s="38">
        <v>305.47000000000003</v>
      </c>
      <c r="D932" s="40">
        <v>1376</v>
      </c>
      <c r="E932" s="41" t="s">
        <v>71</v>
      </c>
      <c r="M932" s="39">
        <v>92.7</v>
      </c>
      <c r="N932" s="38">
        <v>305.47000000000003</v>
      </c>
      <c r="O932" s="40">
        <v>1376</v>
      </c>
    </row>
    <row r="933" spans="2:15" x14ac:dyDescent="0.3">
      <c r="B933" s="39">
        <v>92.8</v>
      </c>
      <c r="C933" s="38">
        <v>305.55</v>
      </c>
      <c r="D933" s="40">
        <v>1376.5</v>
      </c>
      <c r="E933" s="41" t="s">
        <v>71</v>
      </c>
      <c r="M933" s="39">
        <v>92.8</v>
      </c>
      <c r="N933" s="38">
        <v>305.55</v>
      </c>
      <c r="O933" s="40">
        <v>1376.5</v>
      </c>
    </row>
    <row r="934" spans="2:15" x14ac:dyDescent="0.3">
      <c r="B934" s="39">
        <v>92.9</v>
      </c>
      <c r="C934" s="38">
        <v>305.63</v>
      </c>
      <c r="D934" s="40">
        <v>1376.9</v>
      </c>
      <c r="E934" s="41" t="s">
        <v>71</v>
      </c>
      <c r="M934" s="39">
        <v>92.9</v>
      </c>
      <c r="N934" s="38">
        <v>305.63</v>
      </c>
      <c r="O934" s="40">
        <v>1376.9</v>
      </c>
    </row>
    <row r="935" spans="2:15" x14ac:dyDescent="0.3">
      <c r="B935" s="39">
        <v>93</v>
      </c>
      <c r="C935" s="38">
        <v>305.70999999999998</v>
      </c>
      <c r="D935" s="40">
        <v>1377.4</v>
      </c>
      <c r="E935" s="41" t="s">
        <v>71</v>
      </c>
      <c r="M935" s="39">
        <v>93</v>
      </c>
      <c r="N935" s="38">
        <v>305.70999999999998</v>
      </c>
      <c r="O935" s="40">
        <v>1377.4</v>
      </c>
    </row>
    <row r="936" spans="2:15" x14ac:dyDescent="0.3">
      <c r="B936" s="39">
        <v>93.1</v>
      </c>
      <c r="C936" s="38">
        <v>305.77999999999997</v>
      </c>
      <c r="D936" s="40">
        <v>1377.8</v>
      </c>
      <c r="E936" s="41" t="s">
        <v>71</v>
      </c>
      <c r="M936" s="39">
        <v>93.1</v>
      </c>
      <c r="N936" s="38">
        <v>305.77999999999997</v>
      </c>
      <c r="O936" s="40">
        <v>1377.8</v>
      </c>
    </row>
    <row r="937" spans="2:15" x14ac:dyDescent="0.3">
      <c r="B937" s="39">
        <v>93.2</v>
      </c>
      <c r="C937" s="38">
        <v>305.86</v>
      </c>
      <c r="D937" s="40">
        <v>1378.2</v>
      </c>
      <c r="E937" s="41" t="s">
        <v>71</v>
      </c>
      <c r="M937" s="39">
        <v>93.2</v>
      </c>
      <c r="N937" s="38">
        <v>305.86</v>
      </c>
      <c r="O937" s="40">
        <v>1378.2</v>
      </c>
    </row>
    <row r="938" spans="2:15" x14ac:dyDescent="0.3">
      <c r="B938" s="39">
        <v>93.3</v>
      </c>
      <c r="C938" s="38">
        <v>305.94</v>
      </c>
      <c r="D938" s="40">
        <v>1378.7</v>
      </c>
      <c r="E938" s="41" t="s">
        <v>71</v>
      </c>
      <c r="M938" s="39">
        <v>93.3</v>
      </c>
      <c r="N938" s="38">
        <v>305.94</v>
      </c>
      <c r="O938" s="40">
        <v>1378.7</v>
      </c>
    </row>
    <row r="939" spans="2:15" x14ac:dyDescent="0.3">
      <c r="B939" s="39">
        <v>93.4</v>
      </c>
      <c r="C939" s="38">
        <v>306.02</v>
      </c>
      <c r="D939" s="40">
        <v>1379.1</v>
      </c>
      <c r="E939" s="41" t="s">
        <v>71</v>
      </c>
      <c r="M939" s="39">
        <v>93.4</v>
      </c>
      <c r="N939" s="38">
        <v>306.02</v>
      </c>
      <c r="O939" s="40">
        <v>1379.1</v>
      </c>
    </row>
    <row r="940" spans="2:15" x14ac:dyDescent="0.3">
      <c r="B940" s="39">
        <v>93.5</v>
      </c>
      <c r="C940" s="38">
        <v>306.08999999999997</v>
      </c>
      <c r="D940" s="40">
        <v>1379.6</v>
      </c>
      <c r="E940" s="41" t="s">
        <v>71</v>
      </c>
      <c r="M940" s="39">
        <v>93.5</v>
      </c>
      <c r="N940" s="38">
        <v>306.08999999999997</v>
      </c>
      <c r="O940" s="40">
        <v>1379.6</v>
      </c>
    </row>
    <row r="941" spans="2:15" x14ac:dyDescent="0.3">
      <c r="B941" s="39">
        <v>93.6</v>
      </c>
      <c r="C941" s="38">
        <v>306.17</v>
      </c>
      <c r="D941" s="40">
        <v>1380</v>
      </c>
      <c r="E941" s="41" t="s">
        <v>71</v>
      </c>
      <c r="M941" s="39">
        <v>93.6</v>
      </c>
      <c r="N941" s="38">
        <v>306.17</v>
      </c>
      <c r="O941" s="40">
        <v>1380</v>
      </c>
    </row>
    <row r="942" spans="2:15" x14ac:dyDescent="0.3">
      <c r="B942" s="39">
        <v>93.7</v>
      </c>
      <c r="C942" s="38">
        <v>306.25</v>
      </c>
      <c r="D942" s="40">
        <v>1380.5</v>
      </c>
      <c r="E942" s="41" t="s">
        <v>71</v>
      </c>
      <c r="M942" s="39">
        <v>93.7</v>
      </c>
      <c r="N942" s="38">
        <v>306.25</v>
      </c>
      <c r="O942" s="40">
        <v>1380.5</v>
      </c>
    </row>
    <row r="943" spans="2:15" x14ac:dyDescent="0.3">
      <c r="B943" s="39">
        <v>93.8</v>
      </c>
      <c r="C943" s="38">
        <v>306.33</v>
      </c>
      <c r="D943" s="40">
        <v>1380.9</v>
      </c>
      <c r="E943" s="41" t="s">
        <v>71</v>
      </c>
      <c r="M943" s="39">
        <v>93.8</v>
      </c>
      <c r="N943" s="38">
        <v>306.33</v>
      </c>
      <c r="O943" s="40">
        <v>1380.9</v>
      </c>
    </row>
    <row r="944" spans="2:15" x14ac:dyDescent="0.3">
      <c r="B944" s="39">
        <v>93.9</v>
      </c>
      <c r="C944" s="38">
        <v>306.39999999999998</v>
      </c>
      <c r="D944" s="40">
        <v>1381.4</v>
      </c>
      <c r="E944" s="41" t="s">
        <v>71</v>
      </c>
      <c r="M944" s="39">
        <v>93.9</v>
      </c>
      <c r="N944" s="38">
        <v>306.39999999999998</v>
      </c>
      <c r="O944" s="40">
        <v>1381.4</v>
      </c>
    </row>
    <row r="945" spans="2:15" x14ac:dyDescent="0.3">
      <c r="B945" s="39">
        <v>94</v>
      </c>
      <c r="C945" s="38">
        <v>306.48</v>
      </c>
      <c r="D945" s="40">
        <v>1381.8</v>
      </c>
      <c r="E945" s="41" t="s">
        <v>71</v>
      </c>
      <c r="M945" s="39">
        <v>94</v>
      </c>
      <c r="N945" s="38">
        <v>306.48</v>
      </c>
      <c r="O945" s="40">
        <v>1381.8</v>
      </c>
    </row>
    <row r="946" spans="2:15" x14ac:dyDescent="0.3">
      <c r="B946" s="39">
        <v>94.1</v>
      </c>
      <c r="C946" s="38">
        <v>306.56</v>
      </c>
      <c r="D946" s="40">
        <v>1382.2</v>
      </c>
      <c r="E946" s="41" t="s">
        <v>71</v>
      </c>
      <c r="M946" s="39">
        <v>94.1</v>
      </c>
      <c r="N946" s="38">
        <v>306.56</v>
      </c>
      <c r="O946" s="40">
        <v>1382.2</v>
      </c>
    </row>
    <row r="947" spans="2:15" x14ac:dyDescent="0.3">
      <c r="B947" s="39">
        <v>94.2</v>
      </c>
      <c r="C947" s="38">
        <v>306.63</v>
      </c>
      <c r="D947" s="40">
        <v>1382.7</v>
      </c>
      <c r="E947" s="41" t="s">
        <v>71</v>
      </c>
      <c r="M947" s="39">
        <v>94.2</v>
      </c>
      <c r="N947" s="38">
        <v>306.63</v>
      </c>
      <c r="O947" s="40">
        <v>1382.7</v>
      </c>
    </row>
    <row r="948" spans="2:15" x14ac:dyDescent="0.3">
      <c r="B948" s="39">
        <v>94.3</v>
      </c>
      <c r="C948" s="38">
        <v>306.70999999999998</v>
      </c>
      <c r="D948" s="40">
        <v>1383.1</v>
      </c>
      <c r="E948" s="41" t="s">
        <v>71</v>
      </c>
      <c r="M948" s="39">
        <v>94.3</v>
      </c>
      <c r="N948" s="38">
        <v>306.70999999999998</v>
      </c>
      <c r="O948" s="40">
        <v>1383.1</v>
      </c>
    </row>
    <row r="949" spans="2:15" x14ac:dyDescent="0.3">
      <c r="B949" s="39">
        <v>94.4</v>
      </c>
      <c r="C949" s="38">
        <v>306.79000000000002</v>
      </c>
      <c r="D949" s="40">
        <v>1383.6</v>
      </c>
      <c r="E949" s="41" t="s">
        <v>71</v>
      </c>
      <c r="M949" s="39">
        <v>94.4</v>
      </c>
      <c r="N949" s="38">
        <v>306.79000000000002</v>
      </c>
      <c r="O949" s="40">
        <v>1383.6</v>
      </c>
    </row>
    <row r="950" spans="2:15" x14ac:dyDescent="0.3">
      <c r="B950" s="39">
        <v>94.5</v>
      </c>
      <c r="C950" s="38">
        <v>306.87</v>
      </c>
      <c r="D950" s="40">
        <v>1384</v>
      </c>
      <c r="E950" s="41" t="s">
        <v>71</v>
      </c>
      <c r="M950" s="39">
        <v>94.5</v>
      </c>
      <c r="N950" s="38">
        <v>306.87</v>
      </c>
      <c r="O950" s="40">
        <v>1384</v>
      </c>
    </row>
    <row r="951" spans="2:15" x14ac:dyDescent="0.3">
      <c r="B951" s="39">
        <v>94.6</v>
      </c>
      <c r="C951" s="38">
        <v>306.94</v>
      </c>
      <c r="D951" s="40">
        <v>1384.5</v>
      </c>
      <c r="E951" s="41" t="s">
        <v>71</v>
      </c>
      <c r="M951" s="39">
        <v>94.6</v>
      </c>
      <c r="N951" s="38">
        <v>306.94</v>
      </c>
      <c r="O951" s="40">
        <v>1384.5</v>
      </c>
    </row>
    <row r="952" spans="2:15" x14ac:dyDescent="0.3">
      <c r="B952" s="39">
        <v>94.7</v>
      </c>
      <c r="C952" s="38">
        <v>307.02</v>
      </c>
      <c r="D952" s="40">
        <v>1384.9</v>
      </c>
      <c r="E952" s="41" t="s">
        <v>71</v>
      </c>
      <c r="M952" s="39">
        <v>94.7</v>
      </c>
      <c r="N952" s="38">
        <v>307.02</v>
      </c>
      <c r="O952" s="40">
        <v>1384.9</v>
      </c>
    </row>
    <row r="953" spans="2:15" x14ac:dyDescent="0.3">
      <c r="B953" s="39">
        <v>94.8</v>
      </c>
      <c r="C953" s="38">
        <v>307.10000000000002</v>
      </c>
      <c r="D953" s="40">
        <v>1385.3</v>
      </c>
      <c r="E953" s="41" t="s">
        <v>71</v>
      </c>
      <c r="M953" s="39">
        <v>94.8</v>
      </c>
      <c r="N953" s="38">
        <v>307.10000000000002</v>
      </c>
      <c r="O953" s="40">
        <v>1385.3</v>
      </c>
    </row>
    <row r="954" spans="2:15" x14ac:dyDescent="0.3">
      <c r="B954" s="39">
        <v>94.9</v>
      </c>
      <c r="C954" s="38">
        <v>307.17</v>
      </c>
      <c r="D954" s="40">
        <v>1385.8</v>
      </c>
      <c r="E954" s="41" t="s">
        <v>71</v>
      </c>
      <c r="M954" s="39">
        <v>94.9</v>
      </c>
      <c r="N954" s="38">
        <v>307.17</v>
      </c>
      <c r="O954" s="40">
        <v>1385.8</v>
      </c>
    </row>
    <row r="955" spans="2:15" x14ac:dyDescent="0.3">
      <c r="B955" s="39">
        <v>95</v>
      </c>
      <c r="C955" s="38">
        <v>307.25</v>
      </c>
      <c r="D955" s="40">
        <v>1386.2</v>
      </c>
      <c r="E955" s="41" t="s">
        <v>71</v>
      </c>
      <c r="M955" s="39">
        <v>95</v>
      </c>
      <c r="N955" s="38">
        <v>307.25</v>
      </c>
      <c r="O955" s="40">
        <v>1386.2</v>
      </c>
    </row>
    <row r="956" spans="2:15" x14ac:dyDescent="0.3">
      <c r="B956" s="39">
        <v>95.1</v>
      </c>
      <c r="C956" s="38">
        <v>307.33</v>
      </c>
      <c r="D956" s="40">
        <v>1386.7</v>
      </c>
      <c r="E956" s="41" t="s">
        <v>71</v>
      </c>
      <c r="M956" s="39">
        <v>95.1</v>
      </c>
      <c r="N956" s="38">
        <v>307.33</v>
      </c>
      <c r="O956" s="40">
        <v>1386.7</v>
      </c>
    </row>
    <row r="957" spans="2:15" x14ac:dyDescent="0.3">
      <c r="B957" s="39">
        <v>95.2</v>
      </c>
      <c r="C957" s="38">
        <v>307.39999999999998</v>
      </c>
      <c r="D957" s="40">
        <v>1387.1</v>
      </c>
      <c r="E957" s="41" t="s">
        <v>71</v>
      </c>
      <c r="M957" s="39">
        <v>95.2</v>
      </c>
      <c r="N957" s="38">
        <v>307.39999999999998</v>
      </c>
      <c r="O957" s="40">
        <v>1387.1</v>
      </c>
    </row>
    <row r="958" spans="2:15" x14ac:dyDescent="0.3">
      <c r="B958" s="39">
        <v>95.3</v>
      </c>
      <c r="C958" s="38">
        <v>307.48</v>
      </c>
      <c r="D958" s="40">
        <v>1387.6</v>
      </c>
      <c r="E958" s="41" t="s">
        <v>71</v>
      </c>
      <c r="M958" s="39">
        <v>95.3</v>
      </c>
      <c r="N958" s="38">
        <v>307.48</v>
      </c>
      <c r="O958" s="40">
        <v>1387.6</v>
      </c>
    </row>
    <row r="959" spans="2:15" x14ac:dyDescent="0.3">
      <c r="B959" s="39">
        <v>95.4</v>
      </c>
      <c r="C959" s="38">
        <v>307.55</v>
      </c>
      <c r="D959" s="40">
        <v>1388</v>
      </c>
      <c r="E959" s="41" t="s">
        <v>71</v>
      </c>
      <c r="M959" s="39">
        <v>95.4</v>
      </c>
      <c r="N959" s="38">
        <v>307.55</v>
      </c>
      <c r="O959" s="40">
        <v>1388</v>
      </c>
    </row>
    <row r="960" spans="2:15" x14ac:dyDescent="0.3">
      <c r="B960" s="39">
        <v>95.5</v>
      </c>
      <c r="C960" s="38">
        <v>307.63</v>
      </c>
      <c r="D960" s="40">
        <v>1388.4</v>
      </c>
      <c r="E960" s="41" t="s">
        <v>71</v>
      </c>
      <c r="M960" s="39">
        <v>95.5</v>
      </c>
      <c r="N960" s="38">
        <v>307.63</v>
      </c>
      <c r="O960" s="40">
        <v>1388.4</v>
      </c>
    </row>
    <row r="961" spans="2:15" x14ac:dyDescent="0.3">
      <c r="B961" s="39">
        <v>95.6</v>
      </c>
      <c r="C961" s="38">
        <v>307.70999999999998</v>
      </c>
      <c r="D961" s="40">
        <v>1388.9</v>
      </c>
      <c r="E961" s="41" t="s">
        <v>71</v>
      </c>
      <c r="M961" s="39">
        <v>95.6</v>
      </c>
      <c r="N961" s="38">
        <v>307.70999999999998</v>
      </c>
      <c r="O961" s="40">
        <v>1388.9</v>
      </c>
    </row>
    <row r="962" spans="2:15" x14ac:dyDescent="0.3">
      <c r="B962" s="39">
        <v>95.7</v>
      </c>
      <c r="C962" s="38">
        <v>307.77999999999997</v>
      </c>
      <c r="D962" s="40">
        <v>1389.3</v>
      </c>
      <c r="E962" s="41" t="s">
        <v>71</v>
      </c>
      <c r="M962" s="39">
        <v>95.7</v>
      </c>
      <c r="N962" s="38">
        <v>307.77999999999997</v>
      </c>
      <c r="O962" s="40">
        <v>1389.3</v>
      </c>
    </row>
    <row r="963" spans="2:15" x14ac:dyDescent="0.3">
      <c r="B963" s="39">
        <v>95.8</v>
      </c>
      <c r="C963" s="38">
        <v>307.86</v>
      </c>
      <c r="D963" s="40">
        <v>1389.8</v>
      </c>
      <c r="E963" s="41" t="s">
        <v>71</v>
      </c>
      <c r="M963" s="39">
        <v>95.8</v>
      </c>
      <c r="N963" s="38">
        <v>307.86</v>
      </c>
      <c r="O963" s="40">
        <v>1389.8</v>
      </c>
    </row>
    <row r="964" spans="2:15" x14ac:dyDescent="0.3">
      <c r="B964" s="39">
        <v>95.9</v>
      </c>
      <c r="C964" s="38">
        <v>307.93</v>
      </c>
      <c r="D964" s="40">
        <v>1390.2</v>
      </c>
      <c r="E964" s="41" t="s">
        <v>71</v>
      </c>
      <c r="M964" s="39">
        <v>95.9</v>
      </c>
      <c r="N964" s="38">
        <v>307.93</v>
      </c>
      <c r="O964" s="40">
        <v>1390.2</v>
      </c>
    </row>
    <row r="965" spans="2:15" x14ac:dyDescent="0.3">
      <c r="B965" s="39">
        <v>96</v>
      </c>
      <c r="C965" s="38">
        <v>308.01</v>
      </c>
      <c r="D965" s="40">
        <v>1390.6</v>
      </c>
      <c r="E965" s="41" t="s">
        <v>71</v>
      </c>
      <c r="M965" s="39">
        <v>96</v>
      </c>
      <c r="N965" s="38">
        <v>308.01</v>
      </c>
      <c r="O965" s="40">
        <v>1390.6</v>
      </c>
    </row>
    <row r="966" spans="2:15" x14ac:dyDescent="0.3">
      <c r="B966" s="39">
        <v>96.1</v>
      </c>
      <c r="C966" s="38">
        <v>308.08999999999997</v>
      </c>
      <c r="D966" s="40">
        <v>1391.1</v>
      </c>
      <c r="E966" s="41" t="s">
        <v>71</v>
      </c>
      <c r="M966" s="39">
        <v>96.1</v>
      </c>
      <c r="N966" s="38">
        <v>308.08999999999997</v>
      </c>
      <c r="O966" s="40">
        <v>1391.1</v>
      </c>
    </row>
    <row r="967" spans="2:15" x14ac:dyDescent="0.3">
      <c r="B967" s="39">
        <v>96.2</v>
      </c>
      <c r="C967" s="38">
        <v>308.16000000000003</v>
      </c>
      <c r="D967" s="40">
        <v>1391.5</v>
      </c>
      <c r="E967" s="41" t="s">
        <v>71</v>
      </c>
      <c r="M967" s="39">
        <v>96.2</v>
      </c>
      <c r="N967" s="38">
        <v>308.16000000000003</v>
      </c>
      <c r="O967" s="40">
        <v>1391.5</v>
      </c>
    </row>
    <row r="968" spans="2:15" x14ac:dyDescent="0.3">
      <c r="B968" s="39">
        <v>96.3</v>
      </c>
      <c r="C968" s="38">
        <v>308.24</v>
      </c>
      <c r="D968" s="40">
        <v>1392</v>
      </c>
      <c r="E968" s="41" t="s">
        <v>71</v>
      </c>
      <c r="M968" s="39">
        <v>96.3</v>
      </c>
      <c r="N968" s="38">
        <v>308.24</v>
      </c>
      <c r="O968" s="40">
        <v>1392</v>
      </c>
    </row>
    <row r="969" spans="2:15" x14ac:dyDescent="0.3">
      <c r="B969" s="39">
        <v>96.4</v>
      </c>
      <c r="C969" s="38">
        <v>308.31</v>
      </c>
      <c r="D969" s="40">
        <v>1392.4</v>
      </c>
      <c r="E969" s="41" t="s">
        <v>71</v>
      </c>
      <c r="M969" s="39">
        <v>96.4</v>
      </c>
      <c r="N969" s="38">
        <v>308.31</v>
      </c>
      <c r="O969" s="40">
        <v>1392.4</v>
      </c>
    </row>
    <row r="970" spans="2:15" x14ac:dyDescent="0.3">
      <c r="B970" s="39">
        <v>96.5</v>
      </c>
      <c r="C970" s="38">
        <v>308.39</v>
      </c>
      <c r="D970" s="40">
        <v>1392.8</v>
      </c>
      <c r="E970" s="41" t="s">
        <v>71</v>
      </c>
      <c r="M970" s="39">
        <v>96.5</v>
      </c>
      <c r="N970" s="38">
        <v>308.39</v>
      </c>
      <c r="O970" s="40">
        <v>1392.8</v>
      </c>
    </row>
    <row r="971" spans="2:15" x14ac:dyDescent="0.3">
      <c r="B971" s="39">
        <v>96.6</v>
      </c>
      <c r="C971" s="38">
        <v>308.45999999999998</v>
      </c>
      <c r="D971" s="40">
        <v>1393.3</v>
      </c>
      <c r="E971" s="41" t="s">
        <v>71</v>
      </c>
      <c r="M971" s="39">
        <v>96.6</v>
      </c>
      <c r="N971" s="38">
        <v>308.45999999999998</v>
      </c>
      <c r="O971" s="40">
        <v>1393.3</v>
      </c>
    </row>
    <row r="972" spans="2:15" x14ac:dyDescent="0.3">
      <c r="B972" s="39">
        <v>96.7</v>
      </c>
      <c r="C972" s="38">
        <v>308.54000000000002</v>
      </c>
      <c r="D972" s="40">
        <v>1393.7</v>
      </c>
      <c r="E972" s="41" t="s">
        <v>71</v>
      </c>
      <c r="M972" s="39">
        <v>96.7</v>
      </c>
      <c r="N972" s="38">
        <v>308.54000000000002</v>
      </c>
      <c r="O972" s="40">
        <v>1393.7</v>
      </c>
    </row>
    <row r="973" spans="2:15" x14ac:dyDescent="0.3">
      <c r="B973" s="39">
        <v>96.8</v>
      </c>
      <c r="C973" s="38">
        <v>308.62</v>
      </c>
      <c r="D973" s="40">
        <v>1394.1</v>
      </c>
      <c r="E973" s="41" t="s">
        <v>71</v>
      </c>
      <c r="M973" s="39">
        <v>96.8</v>
      </c>
      <c r="N973" s="38">
        <v>308.62</v>
      </c>
      <c r="O973" s="40">
        <v>1394.1</v>
      </c>
    </row>
    <row r="974" spans="2:15" x14ac:dyDescent="0.3">
      <c r="B974" s="39">
        <v>96.9</v>
      </c>
      <c r="C974" s="38">
        <v>308.69</v>
      </c>
      <c r="D974" s="40">
        <v>1394.6</v>
      </c>
      <c r="E974" s="41" t="s">
        <v>71</v>
      </c>
      <c r="M974" s="39">
        <v>96.9</v>
      </c>
      <c r="N974" s="38">
        <v>308.69</v>
      </c>
      <c r="O974" s="40">
        <v>1394.6</v>
      </c>
    </row>
    <row r="975" spans="2:15" x14ac:dyDescent="0.3">
      <c r="B975" s="39">
        <v>97</v>
      </c>
      <c r="C975" s="38">
        <v>308.77</v>
      </c>
      <c r="D975" s="40">
        <v>1395</v>
      </c>
      <c r="E975" s="41" t="s">
        <v>71</v>
      </c>
      <c r="M975" s="39">
        <v>97</v>
      </c>
      <c r="N975" s="38">
        <v>308.77</v>
      </c>
      <c r="O975" s="40">
        <v>1395</v>
      </c>
    </row>
    <row r="976" spans="2:15" x14ac:dyDescent="0.3">
      <c r="B976" s="39">
        <v>97.1</v>
      </c>
      <c r="C976" s="38">
        <v>308.83999999999997</v>
      </c>
      <c r="D976" s="40">
        <v>1395.5</v>
      </c>
      <c r="E976" s="41" t="s">
        <v>71</v>
      </c>
      <c r="M976" s="39">
        <v>97.1</v>
      </c>
      <c r="N976" s="38">
        <v>308.83999999999997</v>
      </c>
      <c r="O976" s="40">
        <v>1395.5</v>
      </c>
    </row>
    <row r="977" spans="2:15" x14ac:dyDescent="0.3">
      <c r="B977" s="39">
        <v>97.2</v>
      </c>
      <c r="C977" s="38">
        <v>308.92</v>
      </c>
      <c r="D977" s="40">
        <v>1395.9</v>
      </c>
      <c r="E977" s="41" t="s">
        <v>71</v>
      </c>
      <c r="M977" s="39">
        <v>97.2</v>
      </c>
      <c r="N977" s="38">
        <v>308.92</v>
      </c>
      <c r="O977" s="40">
        <v>1395.9</v>
      </c>
    </row>
    <row r="978" spans="2:15" x14ac:dyDescent="0.3">
      <c r="B978" s="39">
        <v>97.3</v>
      </c>
      <c r="C978" s="38">
        <v>308.99</v>
      </c>
      <c r="D978" s="40">
        <v>1396.3</v>
      </c>
      <c r="E978" s="41" t="s">
        <v>71</v>
      </c>
      <c r="M978" s="39">
        <v>97.3</v>
      </c>
      <c r="N978" s="38">
        <v>308.99</v>
      </c>
      <c r="O978" s="40">
        <v>1396.3</v>
      </c>
    </row>
    <row r="979" spans="2:15" x14ac:dyDescent="0.3">
      <c r="B979" s="39">
        <v>97.4</v>
      </c>
      <c r="C979" s="38">
        <v>309.07</v>
      </c>
      <c r="D979" s="40">
        <v>1396.8</v>
      </c>
      <c r="E979" s="41" t="s">
        <v>71</v>
      </c>
      <c r="M979" s="39">
        <v>97.4</v>
      </c>
      <c r="N979" s="38">
        <v>309.07</v>
      </c>
      <c r="O979" s="40">
        <v>1396.8</v>
      </c>
    </row>
    <row r="980" spans="2:15" x14ac:dyDescent="0.3">
      <c r="B980" s="39">
        <v>97.5</v>
      </c>
      <c r="C980" s="38">
        <v>309.14</v>
      </c>
      <c r="D980" s="40">
        <v>1397.2</v>
      </c>
      <c r="E980" s="41" t="s">
        <v>71</v>
      </c>
      <c r="M980" s="39">
        <v>97.5</v>
      </c>
      <c r="N980" s="38">
        <v>309.14</v>
      </c>
      <c r="O980" s="40">
        <v>1397.2</v>
      </c>
    </row>
    <row r="981" spans="2:15" x14ac:dyDescent="0.3">
      <c r="B981" s="39">
        <v>97.6</v>
      </c>
      <c r="C981" s="38">
        <v>309.22000000000003</v>
      </c>
      <c r="D981" s="40">
        <v>1397.6</v>
      </c>
      <c r="E981" s="41" t="s">
        <v>71</v>
      </c>
      <c r="M981" s="39">
        <v>97.6</v>
      </c>
      <c r="N981" s="38">
        <v>309.22000000000003</v>
      </c>
      <c r="O981" s="40">
        <v>1397.6</v>
      </c>
    </row>
    <row r="982" spans="2:15" x14ac:dyDescent="0.3">
      <c r="B982" s="39">
        <v>97.7</v>
      </c>
      <c r="C982" s="38">
        <v>309.29000000000002</v>
      </c>
      <c r="D982" s="40">
        <v>1398.1</v>
      </c>
      <c r="E982" s="41" t="s">
        <v>71</v>
      </c>
      <c r="M982" s="39">
        <v>97.7</v>
      </c>
      <c r="N982" s="38">
        <v>309.29000000000002</v>
      </c>
      <c r="O982" s="40">
        <v>1398.1</v>
      </c>
    </row>
    <row r="983" spans="2:15" x14ac:dyDescent="0.3">
      <c r="B983" s="39">
        <v>97.8</v>
      </c>
      <c r="C983" s="38">
        <v>309.37</v>
      </c>
      <c r="D983" s="40">
        <v>1398.5</v>
      </c>
      <c r="E983" s="41" t="s">
        <v>71</v>
      </c>
      <c r="M983" s="39">
        <v>97.8</v>
      </c>
      <c r="N983" s="38">
        <v>309.37</v>
      </c>
      <c r="O983" s="40">
        <v>1398.5</v>
      </c>
    </row>
    <row r="984" spans="2:15" x14ac:dyDescent="0.3">
      <c r="B984" s="39">
        <v>97.9</v>
      </c>
      <c r="C984" s="38">
        <v>309.44</v>
      </c>
      <c r="D984" s="40">
        <v>1399</v>
      </c>
      <c r="E984" s="41" t="s">
        <v>71</v>
      </c>
      <c r="M984" s="39">
        <v>97.9</v>
      </c>
      <c r="N984" s="38">
        <v>309.44</v>
      </c>
      <c r="O984" s="40">
        <v>1399</v>
      </c>
    </row>
    <row r="985" spans="2:15" x14ac:dyDescent="0.3">
      <c r="B985" s="39">
        <v>98</v>
      </c>
      <c r="C985" s="38">
        <v>309.52</v>
      </c>
      <c r="D985" s="40">
        <v>1399.4</v>
      </c>
      <c r="E985" s="41" t="s">
        <v>71</v>
      </c>
      <c r="M985" s="39">
        <v>98</v>
      </c>
      <c r="N985" s="38">
        <v>309.52</v>
      </c>
      <c r="O985" s="40">
        <v>1399.4</v>
      </c>
    </row>
    <row r="986" spans="2:15" x14ac:dyDescent="0.3">
      <c r="B986" s="39">
        <v>98.1</v>
      </c>
      <c r="C986" s="38">
        <v>309.58999999999997</v>
      </c>
      <c r="D986" s="40">
        <v>1399.8</v>
      </c>
      <c r="E986" s="41" t="s">
        <v>71</v>
      </c>
      <c r="M986" s="39">
        <v>98.1</v>
      </c>
      <c r="N986" s="38">
        <v>309.58999999999997</v>
      </c>
      <c r="O986" s="40">
        <v>1399.8</v>
      </c>
    </row>
    <row r="987" spans="2:15" x14ac:dyDescent="0.3">
      <c r="B987" s="39">
        <v>98.2</v>
      </c>
      <c r="C987" s="38">
        <v>309.66000000000003</v>
      </c>
      <c r="D987" s="40">
        <v>1400.3</v>
      </c>
      <c r="E987" s="41" t="s">
        <v>71</v>
      </c>
      <c r="M987" s="39">
        <v>98.2</v>
      </c>
      <c r="N987" s="38">
        <v>309.66000000000003</v>
      </c>
      <c r="O987" s="40">
        <v>1400.3</v>
      </c>
    </row>
    <row r="988" spans="2:15" x14ac:dyDescent="0.3">
      <c r="B988" s="39">
        <v>98.3</v>
      </c>
      <c r="C988" s="38">
        <v>309.74</v>
      </c>
      <c r="D988" s="40">
        <v>1400.7</v>
      </c>
      <c r="E988" s="41" t="s">
        <v>71</v>
      </c>
      <c r="M988" s="39">
        <v>98.3</v>
      </c>
      <c r="N988" s="38">
        <v>309.74</v>
      </c>
      <c r="O988" s="40">
        <v>1400.7</v>
      </c>
    </row>
    <row r="989" spans="2:15" x14ac:dyDescent="0.3">
      <c r="B989" s="39">
        <v>98.4</v>
      </c>
      <c r="C989" s="38">
        <v>309.81</v>
      </c>
      <c r="D989" s="40">
        <v>1401.1</v>
      </c>
      <c r="E989" s="41" t="s">
        <v>71</v>
      </c>
      <c r="M989" s="39">
        <v>98.4</v>
      </c>
      <c r="N989" s="38">
        <v>309.81</v>
      </c>
      <c r="O989" s="40">
        <v>1401.1</v>
      </c>
    </row>
    <row r="990" spans="2:15" x14ac:dyDescent="0.3">
      <c r="B990" s="39">
        <v>98.5</v>
      </c>
      <c r="C990" s="38">
        <v>309.89</v>
      </c>
      <c r="D990" s="40">
        <v>1401.6</v>
      </c>
      <c r="E990" s="41" t="s">
        <v>71</v>
      </c>
      <c r="M990" s="39">
        <v>98.5</v>
      </c>
      <c r="N990" s="38">
        <v>309.89</v>
      </c>
      <c r="O990" s="40">
        <v>1401.6</v>
      </c>
    </row>
    <row r="991" spans="2:15" x14ac:dyDescent="0.3">
      <c r="B991" s="39">
        <v>98.6</v>
      </c>
      <c r="C991" s="38">
        <v>309.95999999999998</v>
      </c>
      <c r="D991" s="40">
        <v>1402</v>
      </c>
      <c r="E991" s="41" t="s">
        <v>71</v>
      </c>
      <c r="M991" s="39">
        <v>98.6</v>
      </c>
      <c r="N991" s="38">
        <v>309.95999999999998</v>
      </c>
      <c r="O991" s="40">
        <v>1402</v>
      </c>
    </row>
    <row r="992" spans="2:15" x14ac:dyDescent="0.3">
      <c r="B992" s="39">
        <v>98.7</v>
      </c>
      <c r="C992" s="38">
        <v>310.04000000000002</v>
      </c>
      <c r="D992" s="40">
        <v>1402.4</v>
      </c>
      <c r="E992" s="41" t="s">
        <v>71</v>
      </c>
      <c r="M992" s="39">
        <v>98.7</v>
      </c>
      <c r="N992" s="38">
        <v>310.04000000000002</v>
      </c>
      <c r="O992" s="40">
        <v>1402.4</v>
      </c>
    </row>
    <row r="993" spans="2:15" x14ac:dyDescent="0.3">
      <c r="B993" s="39">
        <v>98.8</v>
      </c>
      <c r="C993" s="38">
        <v>310.11</v>
      </c>
      <c r="D993" s="40">
        <v>1402.9</v>
      </c>
      <c r="E993" s="41" t="s">
        <v>71</v>
      </c>
      <c r="M993" s="39">
        <v>98.8</v>
      </c>
      <c r="N993" s="38">
        <v>310.11</v>
      </c>
      <c r="O993" s="40">
        <v>1402.9</v>
      </c>
    </row>
    <row r="994" spans="2:15" x14ac:dyDescent="0.3">
      <c r="B994" s="39">
        <v>98.9</v>
      </c>
      <c r="C994" s="38">
        <v>310.19</v>
      </c>
      <c r="D994" s="40">
        <v>1403.3</v>
      </c>
      <c r="E994" s="41" t="s">
        <v>71</v>
      </c>
      <c r="M994" s="39">
        <v>98.9</v>
      </c>
      <c r="N994" s="38">
        <v>310.19</v>
      </c>
      <c r="O994" s="40">
        <v>1403.3</v>
      </c>
    </row>
    <row r="995" spans="2:15" x14ac:dyDescent="0.3">
      <c r="B995" s="39">
        <v>99</v>
      </c>
      <c r="C995" s="38">
        <v>310.26</v>
      </c>
      <c r="D995" s="40">
        <v>1403.7</v>
      </c>
      <c r="E995" s="41" t="s">
        <v>71</v>
      </c>
      <c r="M995" s="39">
        <v>99</v>
      </c>
      <c r="N995" s="38">
        <v>310.26</v>
      </c>
      <c r="O995" s="40">
        <v>1403.7</v>
      </c>
    </row>
    <row r="996" spans="2:15" x14ac:dyDescent="0.3">
      <c r="B996" s="39">
        <v>99.1</v>
      </c>
      <c r="C996" s="38">
        <v>310.33</v>
      </c>
      <c r="D996" s="40">
        <v>1404.2</v>
      </c>
      <c r="E996" s="41" t="s">
        <v>71</v>
      </c>
      <c r="M996" s="39">
        <v>99.1</v>
      </c>
      <c r="N996" s="38">
        <v>310.33</v>
      </c>
      <c r="O996" s="40">
        <v>1404.2</v>
      </c>
    </row>
    <row r="997" spans="2:15" x14ac:dyDescent="0.3">
      <c r="B997" s="39">
        <v>99.2</v>
      </c>
      <c r="C997" s="38">
        <v>310.41000000000003</v>
      </c>
      <c r="D997" s="40">
        <v>1404.6</v>
      </c>
      <c r="E997" s="41" t="s">
        <v>71</v>
      </c>
      <c r="M997" s="39">
        <v>99.2</v>
      </c>
      <c r="N997" s="38">
        <v>310.41000000000003</v>
      </c>
      <c r="O997" s="40">
        <v>1404.6</v>
      </c>
    </row>
    <row r="998" spans="2:15" x14ac:dyDescent="0.3">
      <c r="B998" s="39">
        <v>99.3</v>
      </c>
      <c r="C998" s="38">
        <v>310.48</v>
      </c>
      <c r="D998" s="40">
        <v>1405</v>
      </c>
      <c r="E998" s="41" t="s">
        <v>71</v>
      </c>
      <c r="M998" s="39">
        <v>99.3</v>
      </c>
      <c r="N998" s="38">
        <v>310.48</v>
      </c>
      <c r="O998" s="40">
        <v>1405</v>
      </c>
    </row>
    <row r="999" spans="2:15" x14ac:dyDescent="0.3">
      <c r="B999" s="39">
        <v>99.4</v>
      </c>
      <c r="C999" s="38">
        <v>310.56</v>
      </c>
      <c r="D999" s="40">
        <v>1405.5</v>
      </c>
      <c r="E999" s="41" t="s">
        <v>71</v>
      </c>
      <c r="M999" s="39">
        <v>99.4</v>
      </c>
      <c r="N999" s="38">
        <v>310.56</v>
      </c>
      <c r="O999" s="40">
        <v>1405.5</v>
      </c>
    </row>
    <row r="1000" spans="2:15" x14ac:dyDescent="0.3">
      <c r="B1000" s="39">
        <v>99.5</v>
      </c>
      <c r="C1000" s="38">
        <v>310.63</v>
      </c>
      <c r="D1000" s="40">
        <v>1405.9</v>
      </c>
      <c r="E1000" s="41" t="s">
        <v>71</v>
      </c>
      <c r="M1000" s="39">
        <v>99.5</v>
      </c>
      <c r="N1000" s="38">
        <v>310.63</v>
      </c>
      <c r="O1000" s="40">
        <v>1405.9</v>
      </c>
    </row>
    <row r="1001" spans="2:15" x14ac:dyDescent="0.3">
      <c r="B1001" s="39">
        <v>99.6</v>
      </c>
      <c r="C1001" s="38">
        <v>310.7</v>
      </c>
      <c r="D1001" s="40">
        <v>1406.3</v>
      </c>
      <c r="E1001" s="41" t="s">
        <v>71</v>
      </c>
      <c r="M1001" s="39">
        <v>99.6</v>
      </c>
      <c r="N1001" s="38">
        <v>310.7</v>
      </c>
      <c r="O1001" s="40">
        <v>1406.3</v>
      </c>
    </row>
    <row r="1002" spans="2:15" x14ac:dyDescent="0.3">
      <c r="B1002" s="39">
        <v>99.7</v>
      </c>
      <c r="C1002" s="38">
        <v>310.77999999999997</v>
      </c>
      <c r="D1002" s="40">
        <v>1406.8</v>
      </c>
      <c r="E1002" s="41" t="s">
        <v>71</v>
      </c>
      <c r="M1002" s="39">
        <v>99.7</v>
      </c>
      <c r="N1002" s="38">
        <v>310.77999999999997</v>
      </c>
      <c r="O1002" s="40">
        <v>1406.8</v>
      </c>
    </row>
    <row r="1003" spans="2:15" x14ac:dyDescent="0.3">
      <c r="B1003" s="39">
        <v>99.8</v>
      </c>
      <c r="C1003" s="38">
        <v>310.85000000000002</v>
      </c>
      <c r="D1003" s="40">
        <v>1407.2</v>
      </c>
      <c r="E1003" s="41" t="s">
        <v>71</v>
      </c>
      <c r="M1003" s="39">
        <v>99.8</v>
      </c>
      <c r="N1003" s="38">
        <v>310.85000000000002</v>
      </c>
      <c r="O1003" s="40">
        <v>1407.2</v>
      </c>
    </row>
    <row r="1004" spans="2:15" x14ac:dyDescent="0.3">
      <c r="B1004" s="39">
        <v>99.9</v>
      </c>
      <c r="C1004" s="38">
        <v>310.92</v>
      </c>
      <c r="D1004" s="40">
        <v>1407.6</v>
      </c>
      <c r="E1004" s="41" t="s">
        <v>71</v>
      </c>
      <c r="M1004" s="39">
        <v>99.9</v>
      </c>
      <c r="N1004" s="38">
        <v>310.92</v>
      </c>
      <c r="O1004" s="40">
        <v>1407.6</v>
      </c>
    </row>
    <row r="1005" spans="2:15" x14ac:dyDescent="0.3">
      <c r="B1005" s="39">
        <v>100</v>
      </c>
      <c r="C1005" s="38">
        <v>311</v>
      </c>
      <c r="D1005" s="40">
        <v>1408.1</v>
      </c>
      <c r="E1005" s="41" t="s">
        <v>71</v>
      </c>
      <c r="M1005" s="39">
        <v>100</v>
      </c>
      <c r="N1005" s="38">
        <v>311</v>
      </c>
      <c r="O1005" s="40">
        <v>1408.1</v>
      </c>
    </row>
  </sheetData>
  <mergeCells count="1">
    <mergeCell ref="G7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Enerji Dönüşümü</vt:lpstr>
      <vt:lpstr>Doymuş-Sıvı Faz</vt:lpstr>
      <vt:lpstr>Kızgın Buhar</vt:lpstr>
      <vt:lpstr>Doymuş-Buhar Fazı</vt:lpstr>
      <vt:lpstr>DB2</vt:lpstr>
      <vt:lpstr>DS2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2023-04-05T21:32:03Z</dcterms:modified>
</cp:coreProperties>
</file>